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G:\14. EMPALME\PLAN ANTICORRUPCCIÓN AÑO 2025\"/>
    </mc:Choice>
  </mc:AlternateContent>
  <xr:revisionPtr revIDLastSave="0" documentId="8_{74C1EB51-B3BE-4809-8277-9D37719F5AAA}" xr6:coauthVersionLast="47" xr6:coauthVersionMax="47" xr10:uidLastSave="{00000000-0000-0000-0000-000000000000}"/>
  <bookViews>
    <workbookView xWindow="-108" yWindow="-108" windowWidth="19416" windowHeight="10296" firstSheet="3" activeTab="7" xr2:uid="{37D3A233-44AA-4026-BA82-76ED8142353E}"/>
  </bookViews>
  <sheets>
    <sheet name="MAPA DE RIESGOS 2025" sheetId="8" r:id="rId1"/>
    <sheet name="Hoja1" sheetId="9" state="hidden" r:id="rId2"/>
    <sheet name="GESTION DEL RIESGO " sheetId="1" r:id="rId3"/>
    <sheet name="RACIONALIZACION DE TRAMITES " sheetId="2" r:id="rId4"/>
    <sheet name="RENDICION DE CUENTAS " sheetId="3" r:id="rId5"/>
    <sheet name="MECANISMOS PARA MEJORAR LA ATEN" sheetId="4" r:id="rId6"/>
    <sheet name="TRANSPARENCIA Y ACCESO A LA INF" sheetId="6" r:id="rId7"/>
    <sheet name="INICIATIVAS ADICIONALES" sheetId="7" r:id="rId8"/>
  </sheets>
  <definedNames>
    <definedName name="_xlnm._FilterDatabase" localSheetId="0" hidden="1">'MAPA DE RIESGOS 2025'!$A$7:$AA$87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96" i="8" l="1"/>
  <c r="Z90" i="8"/>
  <c r="L8" i="6"/>
  <c r="L10" i="6"/>
  <c r="W46" i="8"/>
  <c r="W45" i="8"/>
  <c r="W87" i="8" s="1"/>
  <c r="W44" i="8"/>
  <c r="W83" i="8"/>
  <c r="W79" i="8"/>
  <c r="W75" i="8"/>
  <c r="W73" i="8"/>
  <c r="W71" i="8"/>
  <c r="W69" i="8"/>
  <c r="W58" i="8"/>
  <c r="W31" i="8"/>
  <c r="W82" i="8"/>
  <c r="W48" i="8"/>
  <c r="W43" i="8"/>
  <c r="W42" i="8"/>
  <c r="W36" i="8"/>
  <c r="W34" i="8"/>
  <c r="W32" i="8"/>
  <c r="W30" i="8"/>
  <c r="W29" i="8" l="1"/>
  <c r="W27" i="8"/>
  <c r="W24" i="8"/>
  <c r="W18" i="8"/>
  <c r="W17" i="8"/>
  <c r="W15" i="8"/>
  <c r="W12" i="8"/>
  <c r="W10" i="8"/>
  <c r="K13" i="7"/>
  <c r="K11" i="7"/>
  <c r="K6" i="7"/>
  <c r="K10" i="7"/>
  <c r="K9" i="7"/>
  <c r="L14" i="6"/>
  <c r="L13" i="6"/>
  <c r="L12" i="6"/>
  <c r="L11" i="6"/>
  <c r="L9" i="6"/>
  <c r="L7" i="6"/>
  <c r="L6" i="6"/>
  <c r="L9" i="4"/>
  <c r="K8" i="7"/>
  <c r="K7" i="7"/>
  <c r="L12" i="4"/>
  <c r="L8" i="4"/>
  <c r="M36" i="3"/>
  <c r="M33" i="3"/>
  <c r="M32" i="3"/>
  <c r="M29" i="3"/>
  <c r="L11" i="2"/>
  <c r="L10" i="2"/>
  <c r="L8" i="2"/>
  <c r="L6" i="2"/>
  <c r="L9" i="1"/>
  <c r="L7" i="1"/>
  <c r="L6" i="1"/>
  <c r="L13" i="4"/>
  <c r="L12" i="2"/>
  <c r="U87" i="8"/>
  <c r="V90" i="8" s="1"/>
  <c r="V96" i="8" s="1"/>
  <c r="K14" i="7" l="1"/>
  <c r="L11" i="1"/>
  <c r="J27" i="3"/>
  <c r="M27" i="3" s="1"/>
  <c r="J24" i="3"/>
  <c r="M24" i="3" s="1"/>
  <c r="J21" i="3"/>
  <c r="M21" i="3" s="1"/>
  <c r="J17" i="3"/>
  <c r="M17" i="3" s="1"/>
  <c r="J15" i="3"/>
  <c r="M15" i="3" s="1"/>
  <c r="J13" i="3" l="1"/>
  <c r="M13" i="3" s="1"/>
  <c r="J6" i="3"/>
  <c r="J9" i="3"/>
  <c r="J36" i="3"/>
  <c r="J12" i="2"/>
  <c r="I14" i="7"/>
  <c r="J14" i="6"/>
  <c r="J11" i="1"/>
  <c r="M9" i="3" l="1"/>
  <c r="L9" i="3"/>
  <c r="M6" i="3"/>
  <c r="L6" i="3"/>
  <c r="L36" i="3" s="1"/>
  <c r="A7" i="8"/>
  <c r="A7" i="8"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E6" authorId="0" shapeId="0" xr:uid="{A182CD19-5C05-48BB-98FE-67C077BC444E}">
      <text>
        <r>
          <rPr>
            <b/>
            <sz val="9"/>
            <color indexed="81"/>
            <rFont val="Tahoma"/>
            <family val="2"/>
          </rPr>
          <t>User:</t>
        </r>
        <r>
          <rPr>
            <sz val="9"/>
            <color indexed="81"/>
            <rFont val="Tahoma"/>
            <family val="2"/>
          </rPr>
          <t xml:space="preserve">
Dra. Maria Cristina el responsable de ejecutar esta actividad es la Oficina Asesora de Planeacion
. </t>
        </r>
      </text>
    </comment>
    <comment ref="E7" authorId="0" shapeId="0" xr:uid="{23DD3DE0-E852-4D5E-A79D-9F81738ADAD3}">
      <text>
        <r>
          <rPr>
            <b/>
            <sz val="9"/>
            <color indexed="81"/>
            <rFont val="Tahoma"/>
            <family val="2"/>
          </rPr>
          <t>User:</t>
        </r>
        <r>
          <rPr>
            <sz val="9"/>
            <color indexed="81"/>
            <rFont val="Tahoma"/>
            <family val="2"/>
          </rPr>
          <t xml:space="preserve">
Dra. Maria Cristina el responsable de ejecutar esta actividad es la Oficina Asesora de Planeacion
. </t>
        </r>
      </text>
    </comment>
    <comment ref="E8" authorId="0" shapeId="0" xr:uid="{043041BB-F5D6-44F4-904C-51677C9838CA}">
      <text>
        <r>
          <rPr>
            <b/>
            <sz val="9"/>
            <color indexed="81"/>
            <rFont val="Tahoma"/>
            <family val="2"/>
          </rPr>
          <t>User:</t>
        </r>
        <r>
          <rPr>
            <sz val="9"/>
            <color indexed="81"/>
            <rFont val="Tahoma"/>
            <family val="2"/>
          </rPr>
          <t xml:space="preserve">
Dra. Maria Cristina el responsable de ejecutar esta actividad es la Oficina Asesora de Planeacion
.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<sst xmlns="http://schemas.openxmlformats.org/spreadsheetml/2006/main" count="1291" uniqueCount="720">
  <si>
    <t>2. COMPONENTE: RACIONALIZACIÓN DE TRAMITES</t>
  </si>
  <si>
    <t>No</t>
  </si>
  <si>
    <t>ACTIVIDAD</t>
  </si>
  <si>
    <t xml:space="preserve">META  O PRODUCTO </t>
  </si>
  <si>
    <t>RESPONSABLE</t>
  </si>
  <si>
    <t xml:space="preserve">FECHA PROGRAMADA </t>
  </si>
  <si>
    <t>FECHA INICIAL</t>
  </si>
  <si>
    <t>FECHA FINAL</t>
  </si>
  <si>
    <t xml:space="preserve">INDICADOR </t>
  </si>
  <si>
    <t xml:space="preserve">SUBCOMPONENTE </t>
  </si>
  <si>
    <t xml:space="preserve">1. COMPONENTE GESTION DEL RIESGO </t>
  </si>
  <si>
    <t>1.1</t>
  </si>
  <si>
    <t xml:space="preserve">Canales de comunicación actualizados </t>
  </si>
  <si>
    <t>Número de registros y/o actividades institucionales publicadas</t>
  </si>
  <si>
    <t>1.2</t>
  </si>
  <si>
    <t>Elaborar y publicar  el informe de Gestión consolidado de la entidad, para informar, explicar y dar a conocer los avances y resultados de la gestión, a las otras entidades públicas, organismos de control y a la sociedad.</t>
  </si>
  <si>
    <t>Informe de Gestión consolidado publicado</t>
  </si>
  <si>
    <t>1.3</t>
  </si>
  <si>
    <t xml:space="preserve">Publicar el informe de los resultados de la ejecución del plan de acción </t>
  </si>
  <si>
    <t>Reporte Plan de Acción Publicado</t>
  </si>
  <si>
    <t>Informe  Publicado</t>
  </si>
  <si>
    <t>1.4</t>
  </si>
  <si>
    <t>Publicar lel informe del avance  de la ejecución presupuestal y contable de la Entidad</t>
  </si>
  <si>
    <t>Informes Presupuestales y Contables Publicados</t>
  </si>
  <si>
    <t>Informe Publicados</t>
  </si>
  <si>
    <t>1.5</t>
  </si>
  <si>
    <t>Diseñar y elaborar la estrategia de Rendición de Cuentas del IDER , para que los ciudadanos conozcan la agenda del IDER en la presente vigencia.</t>
  </si>
  <si>
    <t>Estrategia de Rendición de Cuentas publicada en la página web del IDER</t>
  </si>
  <si>
    <t>Una estrategia de Rendición de Cuentas publicada en la página web del IDER</t>
  </si>
  <si>
    <t>2.1</t>
  </si>
  <si>
    <t>2.2</t>
  </si>
  <si>
    <t>Encuentro con funcionarios y contratistas
(Modalidad  presencial y/o virtual)</t>
  </si>
  <si>
    <t>2.3</t>
  </si>
  <si>
    <t xml:space="preserve">Realizar un encuentro  con los Grupos de valor e interés del  IDER para dialogar sobre los avances y resultado de la gestión e investigar  sobre los temas que deben ser objeto de rendición de cuentas. </t>
  </si>
  <si>
    <t>3.1</t>
  </si>
  <si>
    <t>Campañas de sensibilización realizadas</t>
  </si>
  <si>
    <t>3.2</t>
  </si>
  <si>
    <t xml:space="preserve"> Realizar campañas de sensibilización en materia de rendición de cuentas y participación ciudadanía a usuarios y grupos de interés</t>
  </si>
  <si>
    <t>Dos (2) de campañas de sensibilizaciones realizadas</t>
  </si>
  <si>
    <t>Video Institucional divulgado a través de los canales de información del Instituto</t>
  </si>
  <si>
    <t>U (1) Video Institucional divulgado a través de los canales de  comunicación del IDER</t>
  </si>
  <si>
    <t>Realizar la Audiencia Pública de Rendición del IDER.</t>
  </si>
  <si>
    <t>Audiencia Pública de Rendición de Cuentas</t>
  </si>
  <si>
    <t>4.1</t>
  </si>
  <si>
    <t>Realizar seguimiento a las acciones adelantadas en la  Rendición de Cuentas de la vigencia, dentro del seguimiento al Plan de Anticorrupción y  Atención al Ciudadano, a través de las tres líneas de Defensa.</t>
  </si>
  <si>
    <t>Número de informes de evaluación elaborados</t>
  </si>
  <si>
    <t xml:space="preserve"> Oficina de Comunicaciones y Prensa  </t>
  </si>
  <si>
    <t xml:space="preserve">                                       Oficina de Sistema </t>
  </si>
  <si>
    <t>Dirección de la Entidad</t>
  </si>
  <si>
    <t xml:space="preserve">Oficina de control Interno </t>
  </si>
  <si>
    <t xml:space="preserve">Oficina Asesora de Planeación    </t>
  </si>
  <si>
    <t xml:space="preserve">Oficina de Sistema </t>
  </si>
  <si>
    <t>Dirección Administrativa  y Financiera</t>
  </si>
  <si>
    <t xml:space="preserve">
Oficina de Sistema</t>
  </si>
  <si>
    <t xml:space="preserve">Dirección de la entidad </t>
  </si>
  <si>
    <t>Oficna Asesora de Planeación</t>
  </si>
  <si>
    <t xml:space="preserve">Oficina de Comunicaciones y Prensa </t>
  </si>
  <si>
    <t xml:space="preserve">Oficina de Sistemas 
 </t>
  </si>
  <si>
    <t xml:space="preserve">Oficina Asesora de Planeación </t>
  </si>
  <si>
    <t>Oficina Asesora  de Planeación</t>
  </si>
  <si>
    <t xml:space="preserve">Oficina de Comunicaciones </t>
  </si>
  <si>
    <t xml:space="preserve">Oficina de Comunicaciones y Prensa  </t>
  </si>
  <si>
    <t>Oficina de Control Interno</t>
  </si>
  <si>
    <t>Oficina Asesora de Planeación</t>
  </si>
  <si>
    <t xml:space="preserve">Racionalizar los trámites que se 
requieran </t>
  </si>
  <si>
    <t>1. Talento Humano</t>
  </si>
  <si>
    <t xml:space="preserve">Oficina Asesora Júridica </t>
  </si>
  <si>
    <t xml:space="preserve">2.  Fortalecimiento </t>
  </si>
  <si>
    <t xml:space="preserve"> Informes trimestrales presentados</t>
  </si>
  <si>
    <t xml:space="preserve">4. Relacionamiento </t>
  </si>
  <si>
    <t>Oficina del Talento Humano</t>
  </si>
  <si>
    <t>2 Capacitaciones</t>
  </si>
  <si>
    <t>Socializar el Código de Integridad con nuestros grupos de interés o de valor  para fortalecer los valores en los servidores públicos</t>
  </si>
  <si>
    <t>4 Informes</t>
  </si>
  <si>
    <t>1. Transparencia Activa.</t>
  </si>
  <si>
    <t>4 revisiones</t>
  </si>
  <si>
    <t>No. De revisiones 
realizadas/ No. De 
revisiones programadas</t>
  </si>
  <si>
    <t>2. Transparencia Pasiva.</t>
  </si>
  <si>
    <t xml:space="preserve">Socializar el procedimiento de PQRS del IDER </t>
  </si>
  <si>
    <t>Socializar a través de las redes sociales y la página Web del IDER  la oferta institucional.</t>
  </si>
  <si>
    <t xml:space="preserve">Oficina Asesora Jurídica </t>
  </si>
  <si>
    <t>No. De socializaciones 
realizadas/ No. De 
socializaciones programadas</t>
  </si>
  <si>
    <t>Socialización realizada ( 2)</t>
  </si>
  <si>
    <t xml:space="preserve">Verificación de la información 
institucional publicada en la página 
web a través de la página de la 
entidad de acuerdo a los parámetros 
establecidos por la ley 1712 de 2014, ( la Ley de Transparencia y del Derecho de Acceso a la Información Pública)
</t>
  </si>
  <si>
    <t>3. Instrumentos de Gestión de la Información</t>
  </si>
  <si>
    <t xml:space="preserve">Gestionar el procesos de convalidación de las Tablas de Retención Documental </t>
  </si>
  <si>
    <t xml:space="preserve"> Tablas de Retención Documental Convalidadas </t>
  </si>
  <si>
    <t xml:space="preserve">Dirección Administrativa y Financiera (Oficina de Archivo ) </t>
  </si>
  <si>
    <t>4. Criterio diferencial de accesibilidad</t>
  </si>
  <si>
    <t>5.1</t>
  </si>
  <si>
    <t>5. Monitoreo del Acceso a la Información Pública</t>
  </si>
  <si>
    <t xml:space="preserve"> Seguimiento al diligenciamiento 
de la información del índice de 
Transparencia y Acceso a la 
información ITA</t>
  </si>
  <si>
    <t>Reporte anual de información en (ITA), Índice de Transparencia y Acceso a la información.</t>
  </si>
  <si>
    <t>Reporte de Cumplimiento</t>
  </si>
  <si>
    <t>Desarrollar y aplicar en los contenidos publicados en la
página web institucional los lineamientos de accesibilidad.
(Resolución 1519 de 2021, anexo 1 Accesibilidad web).</t>
  </si>
  <si>
    <t>Procedimiento para la implementación de los criterios
diferenciales de accesibilidad.</t>
  </si>
  <si>
    <t>Procedimiento aprobado</t>
  </si>
  <si>
    <t xml:space="preserve">Revisión y  Cargue de los trámites y otros procedimientos administrativos (OPA) de la entidad en el SUIT . </t>
  </si>
  <si>
    <t xml:space="preserve">Oficina Asesora de Pllaneación  y  la Oficina de Sistemas </t>
  </si>
  <si>
    <t>No. De Trámites inscritos/No. De trámites identificados</t>
  </si>
  <si>
    <t xml:space="preserve">Oficina Asesora de Planeación  </t>
  </si>
  <si>
    <t>5. COMPONENTE  TRANSPARENCIA Y ACCESO A LA INFORMACIÓN PÚBLICA</t>
  </si>
  <si>
    <t xml:space="preserve">6. COMPONENTE: INICIATIVAS ADICIONALES
</t>
  </si>
  <si>
    <t>4.  COMPONENTE: MECANISMOS PARA MEJORAR LA ATENCIÓN AL CIUDADANO.</t>
  </si>
  <si>
    <t xml:space="preserve">Oficina Asesora de Planeación y Oficina de Sistemas </t>
  </si>
  <si>
    <t xml:space="preserve">Oficna de Control Interno </t>
  </si>
  <si>
    <t>Monitoreo y revisión trimestral del  Mapa de Riesgo  de Corrupción 
, en el marco del Sistema
de Gestión.</t>
  </si>
  <si>
    <t xml:space="preserve">1. POLITICA DE ADMINISTRACIÓN DEL RIESGO </t>
  </si>
  <si>
    <t xml:space="preserve">2. MAPA DE RIESGO INSTITUCIONAL </t>
  </si>
  <si>
    <t xml:space="preserve">3 . CONSULTA Y DIVULGACIÓN </t>
  </si>
  <si>
    <t xml:space="preserve">4. MONITOREO Y REVISIÓN </t>
  </si>
  <si>
    <t xml:space="preserve">5. EVALUACIÓN Y CONTROL </t>
  </si>
  <si>
    <t xml:space="preserve">1. IDENTIFICACIÓN DE TRÁMITES </t>
  </si>
  <si>
    <t xml:space="preserve">2. PRIORIZACIÓN DE TRÁMITES </t>
  </si>
  <si>
    <t xml:space="preserve">3. RACIONALIZACIÓN DE TRÁMITES </t>
  </si>
  <si>
    <t>INSTITUTO DISTRITAL DE DEPORTE Y RECREACIÓN - IDER</t>
  </si>
  <si>
    <t>Proceso:</t>
  </si>
  <si>
    <t>Planeación Institucional</t>
  </si>
  <si>
    <t>Documento:</t>
  </si>
  <si>
    <t>Formato Mapa de Riesgo de Corrupción</t>
  </si>
  <si>
    <t>Fecha de Aprobación</t>
  </si>
  <si>
    <t>IDENTIFICACIÒN DE RIESGO</t>
  </si>
  <si>
    <t xml:space="preserve">VALORACIÒN DEL RIESGO DE CORRUPCCIÒN </t>
  </si>
  <si>
    <t>MONITOREO Y REVISIÒN</t>
  </si>
  <si>
    <t>PROCESO</t>
  </si>
  <si>
    <t>CAUSA</t>
  </si>
  <si>
    <t>RIESGO</t>
  </si>
  <si>
    <t>CONSECUENCIA</t>
  </si>
  <si>
    <t>ANALISIS DEL RIESGO</t>
  </si>
  <si>
    <t>VALORACIÒN DEL RIESGO</t>
  </si>
  <si>
    <t xml:space="preserve">FECHA </t>
  </si>
  <si>
    <t xml:space="preserve">ACCIONES </t>
  </si>
  <si>
    <t xml:space="preserve">RIESGO INHERENTE </t>
  </si>
  <si>
    <t>CONTROLES</t>
  </si>
  <si>
    <t>RIESGO  RESIDUAL</t>
  </si>
  <si>
    <t xml:space="preserve">ACCIONES ASOCIADAS </t>
  </si>
  <si>
    <t>PROBABILIDAD</t>
  </si>
  <si>
    <t xml:space="preserve">IMPACTO </t>
  </si>
  <si>
    <t xml:space="preserve">ZONA DE RIESGO </t>
  </si>
  <si>
    <t xml:space="preserve">PROBABILIDAD </t>
  </si>
  <si>
    <t>ZONA  DE RIESGO</t>
  </si>
  <si>
    <t>PERIODO DE EJECUCIÒN</t>
  </si>
  <si>
    <t xml:space="preserve">ACCIONES  </t>
  </si>
  <si>
    <t>REGISTRO</t>
  </si>
  <si>
    <t>Direccionamiento Estrategico</t>
  </si>
  <si>
    <t>Tergiversar la información, maquillaje de cifras y datos
Rapidez en la entrega de la información 
No verificación en la entrega a los diferentes entes de control
No se valida la información ni la calidad de esta</t>
  </si>
  <si>
    <t>Brindar información errónea</t>
  </si>
  <si>
    <t>Incumplimiento metas, objetivos, calidad, transparencia en la información y en los procesos del instituto</t>
  </si>
  <si>
    <t>Probable</t>
  </si>
  <si>
    <t>Mayor</t>
  </si>
  <si>
    <t xml:space="preserve">Alta </t>
  </si>
  <si>
    <t>Reportes trimestrales de acuerdo a la ley de transparencia.
Publicación de la información en el portal web
Divulgación de la gestión a través de la Rendición de Cuentas
Entrega de información a los diferentes órganos de control validada y revisada por los líderes de procesos, por planeación, y diferentes áreas de apoyo a lo misional.
Integralidad del MIPG con MECI Calidad</t>
  </si>
  <si>
    <t xml:space="preserve">Improbable </t>
  </si>
  <si>
    <t>Moderado</t>
  </si>
  <si>
    <t>Baja</t>
  </si>
  <si>
    <t>Trimestral</t>
  </si>
  <si>
    <t xml:space="preserve">Diseñar e implementar procedimientos para la revisión y verificación de la información de manera eficaz, a través de la integración entre MIPG con MECI Calidad.,Socialización de los procedimientos y acompañamiento a los líderes en la fase I de implementación. </t>
  </si>
  <si>
    <t>listados de asistencia, registro fotogràfico</t>
  </si>
  <si>
    <t>Realizar 4 socializaciones del Manual de Procesos y Procedimientos del Instituto</t>
  </si>
  <si>
    <t>Dirección</t>
  </si>
  <si>
    <t xml:space="preserve">Falta de los procedimientos internos para la gestión documental y archivo.
Definición de responsables y apoyos tecnológicos para la gestión documental y archivo. 
Personas a cargo de almacenar esta información sean cambiantes en el cargo y no esté definido un procedimiento de entrega al terminar la gestión.
</t>
  </si>
  <si>
    <t xml:space="preserve">Daño o pérdida de la información </t>
  </si>
  <si>
    <t>Falta de soportes y evidencias para la toma de decisiones.
Evidencias insuficientes de las acciones importantes adelantadas en todos los ámbitos de la gestión, recursos financieros, contratación.</t>
  </si>
  <si>
    <t>Posible</t>
  </si>
  <si>
    <t>Catastrofico</t>
  </si>
  <si>
    <t>Extremo</t>
  </si>
  <si>
    <t>Definición de los procedimientos, capacitaciones en gestión documental y archivo, auditorías de estos procesos.</t>
  </si>
  <si>
    <t>Improbable</t>
  </si>
  <si>
    <t>Permanente</t>
  </si>
  <si>
    <t xml:space="preserve">Definir responsable de la gestión documental y archivo, así como el responsable del acompañamiento tecnológico,Diseñar e implementar procedimiento de gestión documental y archivo, incluyendo el proceso de entrega de la información,Socializar el procedimiento y los formatos definidos, y acompañar en la fase I de implementación de éstos.,
Realizar back-ups de manera periódica para asegurar el archivo. </t>
  </si>
  <si>
    <t xml:space="preserve">Lisatados de asistencia , registro fotogràfico, Formato Copias de Seguridad de las dependencias </t>
  </si>
  <si>
    <t>Realizar 4 socilizaciones del Procesos y Procedimientos de la Gestiòn Dcumental y sus formatos</t>
  </si>
  <si>
    <t>Temas políticos
Mecanismos de validación ineficientes
Falta de control en la toma de las decisiones</t>
  </si>
  <si>
    <t>Tráfico de influencias</t>
  </si>
  <si>
    <t>Sanciones diciplinarias
Multas</t>
  </si>
  <si>
    <t xml:space="preserve">Excelente proceso de contratacion del personal
Definición de comites asesores con responsabilidades y funciones específicas para la toma de decisiones </t>
  </si>
  <si>
    <t>Improbale</t>
  </si>
  <si>
    <t>Socialización constante del Código de integrdidad  del IDER a los tomadores de decisiones,Manual de Funciones y Competencias Laborales del IDER</t>
  </si>
  <si>
    <t>No se cumplen con las metas establecidas en la planificación para un periodo.</t>
  </si>
  <si>
    <t>Posibilidad de Recibir dinero o dádiva para alterar la información que se reporta, cambiando los resultados de la gestión, con el fin de beneficiar los resultados obtenidos  a nombre propio o de tercero.</t>
  </si>
  <si>
    <t>Hallazgos de los entes de Control.
Desinformación de los usuarios.                                              
Inconsistencias en los informes presentados.</t>
  </si>
  <si>
    <t xml:space="preserve">Realizar la verificación de la información enviada por los funcionarios que desarrollan los programas y proyectos  
y la información socializada en la Rendición de Cuentas.  
</t>
  </si>
  <si>
    <t xml:space="preserve"> Coherencia entre los reportes de Seguimiento al Plan de Acción con la Rendición de Cuenta.</t>
  </si>
  <si>
    <t xml:space="preserve">Formato de seguimiento de Plan de Acción , Informe  de Gestión </t>
  </si>
  <si>
    <t xml:space="preserve">Realizar 12 seguimiento del Plan de Acciòn asì como 4 Informes de Gestiòn  </t>
  </si>
  <si>
    <t xml:space="preserve">Gestión de las comunicaciones            </t>
  </si>
  <si>
    <t xml:space="preserve">Falta de coordinación con las áreas que suministran la información.                                                                                                        
Entrega demorada u ocultamiento de  información relacionada con temas misionales y de interés público.                                                                           
Ausencia de mecanismos de control de revisión, por parte del líder del proceso.                                                                                            
Errores en la entrega de la información por parte de la fuente y falta de verificación de la información.                                         
Desconocimiento del proceso de comunicación por parte de los servidores públicos y contratistas de la Entidad.                                                            </t>
  </si>
  <si>
    <t>Información errada suministrada al interior de la entidad y a los medios de comunicación</t>
  </si>
  <si>
    <t xml:space="preserve">Afectar la imagen y/o reputación del instituto.                                             
Observaciones y/o hallazgos en las auditorías internas. 
Desinformación a la ciudadanía.                                                                       
Posibles investigaciones y/o sanciones por entes de control y entidades competentes.                                                                                        </t>
  </si>
  <si>
    <t xml:space="preserve">Obtención de la información de la Oficina Asesora de Planeación.     Reuniones para coordinar las rutas a seguir en cuanto a la publicación de la información.Revisión de toda la información suministrada a la oficina de Comunicaciones para garantizar su correcta difusión.  Realizar campañas sobre las herramientas existentes para garantizar una adecuada comunicación.Socializar los formatos para hacer  los requerimientos del proceso de comunicaciones para lograr su articulación. </t>
  </si>
  <si>
    <t xml:space="preserve">Implementar los procedimientos al sistema de información.,Programar con los enlaces de cada área, las reuniones para revisar la información que se publica.    Programar con los enlaces de cada área, una reunión y coordinar las actividades que realizan en el mes e informar los canales habilitados para hacer los requerimientos a la oficina de comunicaciones,Realizar un diágnostico sobre las herramientas existentes y conocer la percepción de los funcionarios sobre estas.      </t>
  </si>
  <si>
    <t xml:space="preserve">Acta de reuniòn, listados de asistencias de los enlaces con las diferentes dependencias del IDER , diagnòsticos </t>
  </si>
  <si>
    <t xml:space="preserve">Realizar 4 mesas de trabajo con los enlaces de cada depemdencia del IDER </t>
  </si>
  <si>
    <t>Oficina de Comunicaciones y Prensa</t>
  </si>
  <si>
    <t>La información suministrada por las áreas se entrega extemporáneamente.                                                                                   
Falta de comunicación entre los procesos interesados en comunicar información.                                                                            Ausencia de idoneidad del personal que desarrolla las actividades                                                                                                            No utilizar los canales de comunicación adecuados de acuerdo al tipo de información.                                                                                       Falta de equipos y software adecuados para la ejecución de las actividades de comunicaciones.                                                            Criterios no compartidos por parte de los actores del proceso para la ejecución de las actividades</t>
  </si>
  <si>
    <t xml:space="preserve">No comunicar oportunamente los eventos o actividades que realice el Instituto a través de los diferentes canales de comunicación </t>
  </si>
  <si>
    <t xml:space="preserve">Afectar la imagen y/o reputación del instituto.                                             Observaciones y/o hallazgos en las auditorías internas. Desinformación a la ciudadanía.                                                                                                                                                                                  Posibles investigaciones y/o sanciones por entes de control y entidades competentes. Desinformación a la ciudadanía respecto a la información de sus trámites y servicios.                                                                                          Demora en las respuestas de los requerimientos asignados a las dependencias.                                                                                                 Información tardía y desactualizada a la ciudadanía. </t>
  </si>
  <si>
    <t>Informar los tiempos de respuesta para cada solicitud que realicen a la oficina de comunicaciones.
Establecer un cronograma de entrega de información por parte de las áreas pertinentes a la dependencia de comunicaciones para generar los productos requeridos.          Socializar los requerimientos del proceso de comunicaciones para lograr su articulación. .</t>
  </si>
  <si>
    <t>Implementar los procesos y procedimientos de la Oficina de Comunicaciones,   Programar con los enlaces de cada área, una reunión y coordinar las actividades que realizan en el mes e informar los canales habilitados para hacer los requerimientos a la oficina de comunicaciones.</t>
  </si>
  <si>
    <t xml:space="preserve">Acta de reuniòn, listados de asistencias de los enlaces con las diferentes dependencias del IDER </t>
  </si>
  <si>
    <t>Falta de continuidad en el ejercicio por cambio de administración.                                                                                          
Ausencia de canales efectivos de comunicación con la ciudadanía y al interior de la entidad.                                                          
Falta de control de los lineamientos establecidos en el manual de comunicaciones a los procesos que están relacionados directamente.                                                                                 Incumplimiento de los objetivos establecidos en el manual de comunicaciones por falta de idoneidad del personal a cargo o por rotación del personal.                                                                                   No incluir la totalidad de los temas de impacto en el plan de comunicaciones.</t>
  </si>
  <si>
    <t>Incumplimiento a los lineamientos establecidos en el manual de comunicaciones</t>
  </si>
  <si>
    <t>Observaciones y/o hallazgos en las auditorías internas. Incumplimiento en la implementación de los objetivos de comunicación dirigidos a los públicos internos y externos.                       
Pérdida de credibilidad frente a los públicos internos y externos. Falta de integración en la ejecución y en la toma de decisiones de los procesos comunicativos.                                                                      Respuesta inoportuna a las solicitudes y consultas de los ciudadanos.                                                                                                    
Incumplimiento de los objetivos del Manual de Comunicaciones y a las metas estratégicas de la entidad.                                                          
Afectación a la Imagen y reputación de la entidad.</t>
  </si>
  <si>
    <t>Realizar el manual de comunicaciones de la entidad al interior del proceso y a los funcionarios que tenga competencia dentro de la entidad.
Realizar el seguimiento para garantizar el cumplimiento de los objetivos establecidos en el manual de comunicaciones (Reuniones con las diferentes subdirecciones y al interior del proceso - Consejos de redacción).</t>
  </si>
  <si>
    <t>Cápsulas informativas difundidas en los diferentes canales de comunicación de la entidad y programar reuniones con los enlaces de cada oficina.</t>
  </si>
  <si>
    <t xml:space="preserve">Informe de seguimiento del Plan Estratégico de Comunicaciónes, acta y listados de asistencias de los enlaces con las diferentes dependencias del IDER </t>
  </si>
  <si>
    <t xml:space="preserve">Promoción y Fomento Deportivo </t>
  </si>
  <si>
    <t>Desconocimiento de los padres del proceso formativo que se sigue con sus hijos.
Mecanismos insuficientes para la toma de decisiones.</t>
  </si>
  <si>
    <t xml:space="preserve">Trafico de influencias para la inscripcion de niños sin  tener en cuenta los niveles de formación </t>
  </si>
  <si>
    <t>Incumplimiento de objetivos y metas.
Pérdida de confianza y credibilidad en la entidad.
Intervención de órganos de control.
Sanciones.
Pérdida de recursos económicos.</t>
  </si>
  <si>
    <t>Poco probable</t>
  </si>
  <si>
    <t>Evaluaciones periodicas a los profesores . Capacitación en el proceso a los padres 
Seguimiento a los proceso</t>
  </si>
  <si>
    <t>Rara vez</t>
  </si>
  <si>
    <t>Semestral</t>
  </si>
  <si>
    <t xml:space="preserve">Capacitación de los docentes, equipo sicosocial y administrativo de la EIFD,Selección de los niños de acuerdo a los niveles de formación que se tienen  en la EIFD </t>
  </si>
  <si>
    <t xml:space="preserve">Llistados de asistencias, registro fotográfico </t>
  </si>
  <si>
    <t>Realizar 6  capacitaciones a los docentes, equipo sicosocial y administrativo de la EIFD</t>
  </si>
  <si>
    <t>Deportes</t>
  </si>
  <si>
    <t xml:space="preserve">Falta de acompañamiento en el proceso de inscripción
Mecanismos y procedimientos  insuficientes para la verificacion de los requisitos para inscripción </t>
  </si>
  <si>
    <t>Desconocimiento de los procesos de inscripción a los juegos intercolegiados</t>
  </si>
  <si>
    <t xml:space="preserve">
Pérdida de confianza y credibilidad en la entidad.
Intervención de órganos de control.
</t>
  </si>
  <si>
    <t>Verificación en la pagina web del Ministerio del Deporte
Verificacion e informe de los inscritos dado por el Ministerio</t>
  </si>
  <si>
    <t>Mensual</t>
  </si>
  <si>
    <t xml:space="preserve">Socializaciones a las instituciones educativas, Acompañamiento a los procesos de inscripción a la instituciones educativas y estudiantes </t>
  </si>
  <si>
    <t xml:space="preserve">Realizar 15 socializaciones a las instituciones educativas del Distrito de Cartagena de Indias </t>
  </si>
  <si>
    <t xml:space="preserve">Mecanismos y procedimientos  insuficientes para la verificacion de los requisitos para inscripcion </t>
  </si>
  <si>
    <t>Omisión para la verificacion de la información que brindan los participantes</t>
  </si>
  <si>
    <t xml:space="preserve">Campañas de capacitación y socializacion de los referentes a las convocatorias </t>
  </si>
  <si>
    <t xml:space="preserve">Socialización de los referentes y requisitos para particpar de las convocatorias </t>
  </si>
  <si>
    <t xml:space="preserve">Realizar 3 socializaciones a los grupos de valor </t>
  </si>
  <si>
    <t>Falta de conocimiento de los reglamento y estatutos</t>
  </si>
  <si>
    <t>Incumplimiento de los reglamentos y estatutos establecidos</t>
  </si>
  <si>
    <t xml:space="preserve">Campañas de capacitación y socializacion de los reglamento y estatutos referente a las convocatorias </t>
  </si>
  <si>
    <t xml:space="preserve">Capacitación y socialización del reglamaneto y estatutos  referentes de la convocatoria 
</t>
  </si>
  <si>
    <t xml:space="preserve">Listados de asistencia , registro fotográfico </t>
  </si>
  <si>
    <t xml:space="preserve">Mecanismos insuficientes para verificar los documentos 
Premura en la verificacion de los documentos </t>
  </si>
  <si>
    <t>Falsedad de los documentos presentados</t>
  </si>
  <si>
    <t>Verificar los procesos
Contar con bases de datos de las ligas</t>
  </si>
  <si>
    <t xml:space="preserve">Verificación y  revisión  de la documentación presentada </t>
  </si>
  <si>
    <t xml:space="preserve">Lista de chequeo de los documentos presentados </t>
  </si>
  <si>
    <t xml:space="preserve">Realizar diligencioamiento de la  lista de chequeo para la revisiòn y verificaciòn de documentos </t>
  </si>
  <si>
    <t>Mecanimos insuficientes para verificar información suministrada</t>
  </si>
  <si>
    <t>Trafico de influencias para la decision de apoyo de un evento en particular</t>
  </si>
  <si>
    <t xml:space="preserve">Definir criterios de selección
Verificacion con los organismos del deporte
Crear procedimientos para la escogencia de eventos </t>
  </si>
  <si>
    <t xml:space="preserve">Publicación y socialización  de requisitos y referentes para la  participación,publicaciòn de criterios de evaluación para organismos deportivos. </t>
  </si>
  <si>
    <t xml:space="preserve">Listados de asistencia , piezas comunicacionales, registro fotogràfico </t>
  </si>
  <si>
    <t xml:space="preserve">Realizar 3 publicaciones de criterios de evaluaciòn para los organismos deportivos  </t>
  </si>
  <si>
    <t>Promocion y Fomento de la actividad fisica y el uso del tiempo libre.</t>
  </si>
  <si>
    <t>Mecanimos insuficientes para el alamacenamiento de la  información suministrada</t>
  </si>
  <si>
    <t>Uso ilegitimo de la información en los procesos de inscripción.</t>
  </si>
  <si>
    <t>Pérdida de confianza y credibilidad en la entidad.
Intervención de órganos de control.
Sanciones.
Pérdida de recursos económicos.</t>
  </si>
  <si>
    <t xml:space="preserve">Definir criterios y procedimientos  de inscripcion y selección de participantes
</t>
  </si>
  <si>
    <t>Bimensual</t>
  </si>
  <si>
    <t>Definir mecanismos para la revisión y verificación de los documentos,
Implementación de mecanismos para la toma de decisiones.</t>
  </si>
  <si>
    <t xml:space="preserve">Lista de chequeo de los documentos presentados y formato  de criterios para la toma de decisiones </t>
  </si>
  <si>
    <t xml:space="preserve">Realizar diligenciamiento  de la lista de chequeo para la revisiòn y verificaciòn de documentos y formatos de criterios para la toma de desiciones </t>
  </si>
  <si>
    <t>Recreación</t>
  </si>
  <si>
    <t>Mecanimos insuficientes para verificar información suministrada
Favorecimiento a un tercero</t>
  </si>
  <si>
    <t>Soborno y tráfico de influencias.</t>
  </si>
  <si>
    <t xml:space="preserve">Definir mecanismos para la revisión y verificación de los documentos,Implementación de mecanismos para la toma de decisiones
</t>
  </si>
  <si>
    <t xml:space="preserve">Lista de chequeo de los documentos presentados y formato de criterios para la toma de decisiones </t>
  </si>
  <si>
    <t xml:space="preserve">Realizar diligenciamiento de la  lista de chequeo para la revisiòn y verificaciòn de documentos y formatos de criterios para la toma de desiciones </t>
  </si>
  <si>
    <t>Privilegiar el tráfico de influencias para la selección de sede para eventos</t>
  </si>
  <si>
    <t xml:space="preserve">Realizar diligencioamiento de la  lista de chequeo para la revisiòn y verificaciòn de documentos y formatos de criterios para la toma de desiciones </t>
  </si>
  <si>
    <t>Uso ilegitimo de la información en los procesos de seguimiento y evaluación.</t>
  </si>
  <si>
    <t xml:space="preserve">
Implementación de mecanismos para la toma de decisiones</t>
  </si>
  <si>
    <t xml:space="preserve">Formato de criterios para la toma de decisiones </t>
  </si>
  <si>
    <t xml:space="preserve">Realizar diligenciamiento de los  formatos de criterios para la toma de desiciones </t>
  </si>
  <si>
    <t>Gestion de Infraestructura</t>
  </si>
  <si>
    <t xml:space="preserve">Favorecimiento a un tercero </t>
  </si>
  <si>
    <t>Priorizacion erronea de escenarios que no se encuentran contenidos en la ruta de trabajo.</t>
  </si>
  <si>
    <t>Desviación recursos</t>
  </si>
  <si>
    <t>Poco problable</t>
  </si>
  <si>
    <t>Control, monitoreo y seguimiento al Plan.</t>
  </si>
  <si>
    <t xml:space="preserve">Formato de seguimiento del plan </t>
  </si>
  <si>
    <t>Realizar mesualmente seguimiento al plan</t>
  </si>
  <si>
    <t>Infraestructura</t>
  </si>
  <si>
    <t xml:space="preserve">Poca planeación </t>
  </si>
  <si>
    <t>Obras no entregadas como fueron planeadas y presupuestadas.</t>
  </si>
  <si>
    <t>Afectacion a la comunidad por el no goce de escenarios deportivos en optimas condiciones.</t>
  </si>
  <si>
    <t>Controles tecnicos (presupesto, diseño, cantidades, formato de medicion, formato de liberacion de obra) desde la planeación hasta la ejecucion del proyecto.</t>
  </si>
  <si>
    <t>Control, monitoreo y seguimiento a la ejecución de los Proyectos.</t>
  </si>
  <si>
    <t>Acta de reunión , registro fotograficos ,listado de asistencia, informes</t>
  </si>
  <si>
    <t xml:space="preserve">Realizar informes de segumiento a  las obras o proyectos </t>
  </si>
  <si>
    <t>Gestión Documental</t>
  </si>
  <si>
    <t>Baja implementación de buenas practicas de gestión documental por  parte del personal encargado de los archivos de gestión al interior de cada oficina.</t>
  </si>
  <si>
    <t xml:space="preserve">Afectación a los a los pilares de integridad, disponibilidad, autenticidad y confidencialidad de la información.
Incumplimiento técnico en los procesos archivisticos de organización, depuración, foliación, rotulación, inventario y disposición final.  </t>
  </si>
  <si>
    <t>Disminución de la efectividad de los funcionarios
Apertura de procesos disciplinarios, administrativos y legales
a servidores públicos
Pérdida de confianza y credibilidad en la entidad
Intervención de órganos de control
Sanciones</t>
  </si>
  <si>
    <t>Realizar programa de capacitación y visitas de seguimiento y control a los archivos de gestión para verificar la aplicación de la Ley de Archivos (Ley 594 de 2000).</t>
  </si>
  <si>
    <t>Control y monitoreo respecto a la aplicación de buenas prácticas de gestión documental por parte de los responsables de los archivos de gestion</t>
  </si>
  <si>
    <t xml:space="preserve">Visitas Técnicas ,  informes y registrto fotográfico </t>
  </si>
  <si>
    <t>Archivo y Gestión Documental</t>
  </si>
  <si>
    <t>Infraestructura física y tecnologica limitada para la optima disposición y consulta de los documentos del Instituto.</t>
  </si>
  <si>
    <t>Inadecuada disposición final de los documentos de archivo</t>
  </si>
  <si>
    <t xml:space="preserve">Desorden documental en los archivos de gestión y central, inadecuada dispocision final y generación de fondos acumulados </t>
  </si>
  <si>
    <t>Desarrollar programas y proyectos de inversión que viabilicen la optimización y/o ampliación de la infraestructura física disponible para el resguardo de la documentación del IDER</t>
  </si>
  <si>
    <t xml:space="preserve">Organización y adecuada disposición final de los documentos en los espacios habilitados para tal fin  </t>
  </si>
  <si>
    <t xml:space="preserve">Registrto fotográfico, verificación del FUID  </t>
  </si>
  <si>
    <t>Verificaciòn del FUID</t>
  </si>
  <si>
    <t xml:space="preserve">Gestion de bienes y servicios
</t>
  </si>
  <si>
    <t xml:space="preserve">Por apropiación por parte de la comunidad de espacios que son publicos. </t>
  </si>
  <si>
    <t>Trafico de influencias -cobro por utilizacion de escenarios deportivos publicos por terceras personas.</t>
  </si>
  <si>
    <t>Afectación a la ciudadania en general por el no goce de escenarios deportivos gratuitos.</t>
  </si>
  <si>
    <t>Campañas permanentes sobre el uso gratuito de los escenarios deportivos, Socializaciones sobre el tramite para solicitar permisos para el uso gratuito de los escenarios deportivos.</t>
  </si>
  <si>
    <t xml:space="preserve">Socialización con la comunidad, ligas, clubes y usuarios de los escenarios deportivos </t>
  </si>
  <si>
    <t xml:space="preserve">Listado de asistencia, registro fotográfico </t>
  </si>
  <si>
    <t>Realizar  6 socializaciones con la comunidad , ligas , clubes y usuarios de los escenarios deportivos</t>
  </si>
  <si>
    <t>Dirección Administrativa y Financiera</t>
  </si>
  <si>
    <t>Gestion de bienes y servicios</t>
  </si>
  <si>
    <t>Falta de planeación en la construcción del PAA de la entidad.</t>
  </si>
  <si>
    <t>Incumlimiento en la ejecución del PAA.</t>
  </si>
  <si>
    <t>Mala ejecución de los recursos.</t>
  </si>
  <si>
    <t>Participación de un equipo interdisciplinar de la entidad para la construcción del PAA( DAYF , planeación, Jurídica, Almacén)</t>
  </si>
  <si>
    <t xml:space="preserve">Posible </t>
  </si>
  <si>
    <t xml:space="preserve">Moderado </t>
  </si>
  <si>
    <t xml:space="preserve">Acta de reuniones, listados de asistencia, Informe de seguimiento al plan </t>
  </si>
  <si>
    <t>Realizar 4 seguimiento trimestrales al Plan Anual de Adquisiciones</t>
  </si>
  <si>
    <t xml:space="preserve">Poco control en la verificación del cumplimiento de requisitos. Y ausencia de procedimientos de verificación estandarizados.  
</t>
  </si>
  <si>
    <t xml:space="preserve">Adquirir bienes y servicios que incumplen con los requisitos exigidos para la contratación o las especificaciones técnicas requeridas. </t>
  </si>
  <si>
    <t>Acumulación de bienes innecesarios que no van acorde con las necesidades de las áreas.</t>
  </si>
  <si>
    <t>Aplicar la normatividad exigida y vigente para la contratación de Bienes y Servicios, Revisión cuidadosa y exhaustiva del cumplimiento de las especificaciones técnicas requeridas de los bienes y servicios a adquirir..</t>
  </si>
  <si>
    <t xml:space="preserve">Acta de reunión, listados de aistencia , registro fotográfico </t>
  </si>
  <si>
    <t xml:space="preserve">Realizar mesas de trabajo sobre las especificaciones tècnicas de los bienes y servicios a adquirir </t>
  </si>
  <si>
    <t>Gestión Financiera</t>
  </si>
  <si>
    <t>Ausencia de mecanismos de verificación de información
Procesamiento de información sin revisar
Fragmentación de la información
Personal no idóneo
Software con fallas</t>
  </si>
  <si>
    <t>Disminución de la efectividad de los funcionarios
Incumplimiento de objetivos y metas
Pérdida de confianza y credibilidad en la entidad
Intervención de órganos de control
Sanciones</t>
  </si>
  <si>
    <t>En la verificación de la información 
Se verifica la información entregada, con sus respectivos VoBo, por el área encargada</t>
  </si>
  <si>
    <t>Auditorías internas al Sistema de Gestión.Implementar los procedimientos al Sistema de Información. 
Auditorías internas al Sistema de Gestión.</t>
  </si>
  <si>
    <t xml:space="preserve">Informes de auditorias, acta de reuniones, listados de asistencias y  registrto fotográfico  </t>
  </si>
  <si>
    <t xml:space="preserve">Implementar formato de lista de chequeo a la información  y documentación recibida </t>
  </si>
  <si>
    <t>Fallas en el control de registros
Mecanismos insuficientes de verificación de registros
Mecanismos inapropiados de verificación de registros
Falta de registros formalizados</t>
  </si>
  <si>
    <t xml:space="preserve">Omisión de registros necesarios </t>
  </si>
  <si>
    <t>Pérdida de recursos
Sanciones
Pérdida de credibilidad y confianza en la institución
Dificultades en la generación de productos de los procesos</t>
  </si>
  <si>
    <t xml:space="preserve">En la revisión de los registros y documentos
Se revisa y compara la información teniendo en cuenta los registros en el  software </t>
  </si>
  <si>
    <t>Capacitar a funcionarios en manejo adecuado de registros, Auditorías internas,Capacitar a los funcionarios para el uso adecuado del back up para evitar perdida de información. Revisión del Sistema de Gestión Documental. Implementar las políticas para el control de los registros establecidas en el procedimiento. Control de Registros del Sistema de Gestión</t>
  </si>
  <si>
    <t xml:space="preserve">Listados de asistencias, registro fotográfico, infrormes de auditorias </t>
  </si>
  <si>
    <t xml:space="preserve">Realizar capacitaciones sobre el manejo adecuado de los registros del sistema de gestiòn  y uso adecuado del back up. </t>
  </si>
  <si>
    <t>Sistemas inseguros
Falta de respaldo de la información
Personal no idóneo</t>
  </si>
  <si>
    <t>Daño de la Información</t>
  </si>
  <si>
    <t>Disminución de la efectividad de los funcionarios
Incumplimiento de objetivos y metas
Pérdida de confianza y credibilidad en la entidad
Intervención de órganos de control
Sanciones
Pérdida de recursos económicos</t>
  </si>
  <si>
    <t>Alta</t>
  </si>
  <si>
    <t>Capacitación en el manejo documental
Realización de backup</t>
  </si>
  <si>
    <t>Mecanismos inapropiados para validación de decisiones
Falta de información
Falta de criterios para toma de decisiones
Falta o falla de mecanismos para verificación de decisiones tomadas
Descentralización de la toma de decisiones</t>
  </si>
  <si>
    <t xml:space="preserve">Tráfico de influencias </t>
  </si>
  <si>
    <t>Ineficiencia de servidores públicos
Incumplimiento de objetivos y metas
Pérdida de confianza y credibilidad en la institución
Pérdida de recursos
Incumplimiento en la prestación de servicios
Sanciones</t>
  </si>
  <si>
    <t>Se capacita sobre el  principio de la transparencia,  la Ley 734,de 2022  
Proceso disciplinario
Procedimientos realizados por software</t>
  </si>
  <si>
    <t xml:space="preserve">Racionalizar los medios impresos y promover el uso de herramientas digitales </t>
  </si>
  <si>
    <t>Listado de asistencias, registro fotogràfico</t>
  </si>
  <si>
    <t>Ausencia de mecanismos de verificación de información
Procesamiento de información sin revisar</t>
  </si>
  <si>
    <t xml:space="preserve">Falsedad en documento </t>
  </si>
  <si>
    <t>Inefectividad en el cumplimiento de funciones
Pérdida de confianza y credibilidad en la entidad
Pérdida de recursos
Intervención de órganos de control
Sanciones</t>
  </si>
  <si>
    <t>Revisión cautelosa de la información y documentación recibida
Se capacita sobre el  principio de la transparencia,  la Ley 734, 
Proceso disciplinario</t>
  </si>
  <si>
    <t xml:space="preserve">Auditorías internas al sistema de gestión.Revisión del Sistema de información.Implementación de la Norma de calidad a la Gestión de los sistemas de información del proceso
</t>
  </si>
  <si>
    <t xml:space="preserve">Lista de chequeo, listado de asistencias, registro fotográfico, </t>
  </si>
  <si>
    <t>Mecanismos inapropiados para validación de decisiones
Falta de información
Falta de criterios para toma de decisiones
Falla de mecanismos para verificación de decisiones tomadas</t>
  </si>
  <si>
    <t xml:space="preserve">Decisiones ajustadas a intereses particulares </t>
  </si>
  <si>
    <t>Se capacita sobre el principio de la transparencia, la Ley 734, Ley 909
Proceso disciplinario</t>
  </si>
  <si>
    <t>Capacitación en temas contractuales . Capacitación de supervisores.Manual de contratación socializado entre los servidores y contratistas del instituto.Manual de  funciones socializado entre los servidores y contratistas del instituto.Código de Ética socializado en la entidad</t>
  </si>
  <si>
    <t xml:space="preserve">Listado de asistencia registro fotográficos. </t>
  </si>
  <si>
    <t xml:space="preserve">Realizar  3 capacitaciones en diferente temas de contratación estatal </t>
  </si>
  <si>
    <t>Gestión Juridica y Legal</t>
  </si>
  <si>
    <t>Violación o desconocimiento del regimen de inabilidades e incompatibilidades descrito por la normativa para la debida celebración de contratos estatales.
Interes particular de los funcionarios para el favorecimiento de un tercero o particular
Abuso del poder del funcionario del IDER</t>
  </si>
  <si>
    <t xml:space="preserve">Irregularidades en la celebración de los contratos </t>
  </si>
  <si>
    <t>Generación de auditorias por los entes de control que evidencien hallazgos de tipo disciplinario, fiscal y penal.
Inicio de acciones judiciales en contra de funcionarios del Instituto por mal manejo de los recursos economicos.
Sanciones y codenas en contra del Instituto y sus funcionarios</t>
  </si>
  <si>
    <t>Seguimiento constante en el comité de contratación de la entidad al comité tecnico evaluador y los procesos contractuales a celebrar.
Socialización y capacitacion a los funcionarios sobre el manual de contratacion de la entidad en especial lo inherente al reguimen de compatibilidades e incompatibilidades y las responsabilidades del supervisor.
Socializacion y capacitación en las guias de colombia compra eficiente.
Uso de las platafromas digitales establecidas por colombia compra eficiente para la celebración de los contratos de la entidad.</t>
  </si>
  <si>
    <t>Establecer en el orden del día de los comites de contratación un seguimiento de los procesos en ejecución. Verificacion de ese seguimiento en las actas de ese comité.Generar un plan de capacitaciones a través de la Oficina de Talento Humano con referencia a la debida celebración y supervisión de los contratos estatales..</t>
  </si>
  <si>
    <t xml:space="preserve">Actas del  Comité de Contratación, listado de asistencia, registro fotográfico </t>
  </si>
  <si>
    <t xml:space="preserve">Realizar el  Comité de Contratación como lo establece la resolución de creación del comité   </t>
  </si>
  <si>
    <t>Oficina Asesora Juridica</t>
  </si>
  <si>
    <t>Favorecimiento a un tercero o particular
Abuso del poder por parte del funcionarios</t>
  </si>
  <si>
    <t>Irregularidades en el otorgamiento de reconocimientos a organismos deportivos</t>
  </si>
  <si>
    <t xml:space="preserve">Sanciones disciplinarias de indole penalpara el funcionario del instituto
Poca credibilidad en la Institucion </t>
  </si>
  <si>
    <t>Estructuracion de un procedimiento para los reconocimientos de organismos deportivos como lo son la renovacion y el otorgamiento
Capacitaciones en el tramite y normativa de reconocimientos deportivos.</t>
  </si>
  <si>
    <t>Mensuales</t>
  </si>
  <si>
    <t xml:space="preserve">Listados de asistencia , acta de reunión , registro fotográfico   </t>
  </si>
  <si>
    <t>Sanciones disciplinarias de indole penalpara el funcionario del instituto
Poca credibilidad en la Institucion 
Gastos indebidos asumidos por la entidad</t>
  </si>
  <si>
    <t xml:space="preserve">Seguimiento constante en el comité de conciliacion de la entidad a la solicitudes de pago a terceros.
Implementacion de un procedimiento para pagos en caso de terceros </t>
  </si>
  <si>
    <t xml:space="preserve">Consolidación del procedimiento para pagos a favor de terceros,Actas del comité de conciliación donde se evidencian la concertación de tales pagos a terceros. </t>
  </si>
  <si>
    <t xml:space="preserve">Formato de cesión a terceros , Acta de reunión, listado de asistencia </t>
  </si>
  <si>
    <t xml:space="preserve">Implementar y socializar la utilización del formato para este procedimiento </t>
  </si>
  <si>
    <t xml:space="preserve">Gestión Sistemas  tecnología de la información. </t>
  </si>
  <si>
    <t>1. Usuarios sin cultura de seguridad informática.
2. Acciones indebidas en el uso de la información y los
recursos informáticos de la Entidad.
3. Falta de control de uso y acceso a la información de
la Entidad.
4. Vandalismo informático que beneficia los intereses
particulares de terceros.
5. Presión, amenazas por parte de particulares a un
funcionario o contratista para manipular o adulterar
información en beneficio de terceros interesados.</t>
  </si>
  <si>
    <t>Omisión de acciones para el cuidado de los activos de información y acción de adulteración, daño, acceso o entrega no autorizada de información en beneficio de un privado perjudicando a la entidad o sus procesos.</t>
  </si>
  <si>
    <t>Incumplimiento de objetivos y metas.
Disminución de la efectividad de los funcionarios.
Pérdida de confianza y credibilidad en la entidad.
Intervención de órganos de control.
Sanciones.
Pérdida de recursos económicos.</t>
  </si>
  <si>
    <t>Definir la Política General de la Seguridad
de la Información  de la entidad y Manual de políticas de seguridad y privacidad de la información.</t>
  </si>
  <si>
    <t>Implementar   la política general de seguridad y privacidad de la información de la entidad y el manual de politicas especifica de seguridad y privacidad de la información, esta aprobada por comité de MIPG.,Implementar  la política de tratamiento de datos personales y esta  publicados en la página Web oficial en la sección de transparencia.,Se cuenta con controles de acceso lógico a la red, sistemas operativos, bases de datos, archivos compartidos, con controles basados en usuario, perfiles y contraseña, hay controles físicos de ingreso a las instalaciones.Código de Ética socializado en la entidad, 
Socialización de Manual de  funciones entre los servidores y contratistas del instituto.</t>
  </si>
  <si>
    <t xml:space="preserve">Seguimiento trimestral de la Polìtica  General de Seguridad y Privacidad de la informaciòn </t>
  </si>
  <si>
    <t xml:space="preserve">Realizar el Seguimiento trimestral de la Polìtica  General de Seguridad y Privacidad de la informaciòn  </t>
  </si>
  <si>
    <t>Oficina de Sistema</t>
  </si>
  <si>
    <t>Estudios previos o de factibilidad manipulados para beneficiar a un tercero en particular o privado.
Términos de referencia condicionados para favorecer la elección de un tercero en particular.
Falta en la ejecución de supervisión y seguimiento al
proveedor y el producto o servicio contratado.
Deficiencias en el manejo de la documentación y el archivo. 
Ofrecimiento de Beneficios económicos para la elección de Proveedores de servicios de TI.</t>
  </si>
  <si>
    <t>Uso del poder para beneficio privado de un tercero en los procesos de selección de proveedores y contratación de servicios de tecnología.</t>
  </si>
  <si>
    <t>Intervención de órganos de control.
Sanciones.
Pérdida de recursos económicos.</t>
  </si>
  <si>
    <t>Revisión dual en la definición y revisión de anexos técnicos que son usados en los procesos de selección y calificación de Proveedores.
Realizar la supervisión de los contratos que son entregados en responsabilidad de tecnología, cumpliendo las políticas internas definidas para tal fin.
Evaluar el cumplimiento y la ejecución de los contratos prestados por los proveedores de TI de conformidad a los términos requeridos por la Entidad.</t>
  </si>
  <si>
    <t>Implimentar control manual de verificación y validación dual en los anexos técnicos que genera la oficina de tecnología y son parte integral de los contratos de adquisición de productos o servicios de TI.,Verificar  la supervisión de los contratos de acuerdo a la guía de supervisión, los informes generados son revisados y aprobados por la oficina juridica y dirección administrativa antes del pago,Al finalizar la ejecución de un contrato se genera el informe final indicando el cumplimiento o deficiencias del mismo..</t>
  </si>
  <si>
    <t>Iinformes , lista de chequeo de los anexos tècnicos .</t>
  </si>
  <si>
    <t xml:space="preserve">Diligenciamiento del  formato de la lista de chequo para la verificaciòn y validaciòn  de los anexos tècniso para la contrataciòn </t>
  </si>
  <si>
    <t>Gestion Talento Humano</t>
  </si>
  <si>
    <t xml:space="preserve">Falta de información actualizada en base de datos de contratacion de juridica </t>
  </si>
  <si>
    <t>Brindar información publica falsa o desactualizada, lo cual puede traer consecuensias juridicas para la entidad.</t>
  </si>
  <si>
    <t>Solicitar documentacion soporte para emitir certificaciones a contratistas, personal de planta y entes de control.</t>
  </si>
  <si>
    <t>Verificar la información en bases de datos actualizada en oficina juridica e información al contratistas y personal de planta.</t>
  </si>
  <si>
    <t>Base de Datos de los contratistas , SIGEP</t>
  </si>
  <si>
    <t>Revsiòn y verificaciòn de la Plataforma SIGEP</t>
  </si>
  <si>
    <t>Talento Humano</t>
  </si>
  <si>
    <t xml:space="preserve">Gestión de Control Interno </t>
  </si>
  <si>
    <t xml:space="preserve">Inexistencia de lineamientos para hacer la declaración de conflicto de interés.
El empleado desconoce las situaciones que configuran conflicto de interés.
</t>
  </si>
  <si>
    <t>No declarar conflicto de interés en la realización de auditorías.</t>
  </si>
  <si>
    <t>Utilización indebida de información 
Favorecimiento a terceros en el resultado de las auditorías.
Pérdida de confianza y credibilidad en la institución.</t>
  </si>
  <si>
    <t>Indicar la existencia de algún tipo de conflicto de interés.
Capacitación en temas relacionados con la OCI</t>
  </si>
  <si>
    <t>Implementación de la Carta de Representaciòn ,Formato de Compromiso de cumplimiento del Còdigo de êtica del Auditor Interno y del Estatuto de Auditoria Interna, Capacitar en temas específicos de la Oficina de Control Interno.</t>
  </si>
  <si>
    <t>Formato Carta de Representaciòn, Formato de Compromiso de cumplimiento del Còdigo de Etica del Auditor Interno y del Estatuto de Auditoria Interna.</t>
  </si>
  <si>
    <t xml:space="preserve">Implementaciòn de los formatos de Carta de Presentaciòn y compromiso de cumplimiento del Còdigo de Etica  del Auditor interno y del Estado de Auditorìa Interna </t>
  </si>
  <si>
    <t>Control Interno</t>
  </si>
  <si>
    <t xml:space="preserve">Ausencia de mecanismos de control para el correcto almacenamiento de la información de las auditorías. 
Ineficiencia en las políticas de operación del manejo de la información.
Falta o falla de mecanismos para el tratamiento de información.
</t>
  </si>
  <si>
    <t>Uso inadecuado de los informes de las auditorías.</t>
  </si>
  <si>
    <t>Uso inapropiado de la información.
Pérdida de credibilidad y confianza en la institución.
Manipulación de los resultados de la auditoria. 
Favorecimiento a terceros</t>
  </si>
  <si>
    <t xml:space="preserve"> Establecimiento de políticas de operación, mecanismos de control y procedimientos para el tratamiento de la información obtenida en las auditorías. 
Capacitación en temas de tratamiento de infromación y confidencialidad por parte de todos los funcionarios y/o contratistas del Instituto</t>
  </si>
  <si>
    <t>Elaborar políticas de operación, mecanismos de control y procedimientos para el tratamiento de la información obtenida en las auditorías,Capacitar en temas de tratamiento de información y confidencialidad por parte de todos los funcionarios y/o contratistas del Instituto</t>
  </si>
  <si>
    <t xml:space="preserve">Listado de asistencia, registro fotográfico, informes  </t>
  </si>
  <si>
    <t xml:space="preserve">Realizar 3 capacitaciones en temas de tratamiento de informaciòn y confidencialidad </t>
  </si>
  <si>
    <t xml:space="preserve">Publicación realizada </t>
  </si>
  <si>
    <t xml:space="preserve">No. Seguimientos realizados/No. Seguimientos programados </t>
  </si>
  <si>
    <t xml:space="preserve">No. Socializaciones realizadas/No. Socializaciones programadas </t>
  </si>
  <si>
    <t>No. Mesas de trabajo realizadas/No. Mesas de trabajo programadas</t>
  </si>
  <si>
    <r>
      <t xml:space="preserve">Realizar 16 </t>
    </r>
    <r>
      <rPr>
        <sz val="11"/>
        <color rgb="FFFF0000"/>
        <rFont val="Arial"/>
        <family val="2"/>
      </rPr>
      <t xml:space="preserve"> </t>
    </r>
    <r>
      <rPr>
        <sz val="11"/>
        <color theme="1"/>
        <rFont val="Arial"/>
        <family val="2"/>
      </rPr>
      <t xml:space="preserve">informes sobre las visitas tècnicas a los responsables de los archivos de gestiòn de cada dependecia </t>
    </r>
  </si>
  <si>
    <t>28/04/2025-31/07/2025-31/10/2025-31/12/2025</t>
  </si>
  <si>
    <t>Publicar en la página web  del IDER , el Mapa de Riesgo de  2025  actualizado.</t>
  </si>
  <si>
    <t xml:space="preserve">PLAN ANTICORRUPCIÓN Y DE ATENCIÓN AL CIUDADANO 2025 - IDER </t>
  </si>
  <si>
    <t>PLAN ANTICORRUPCIÓN Y DE ATENCIÓN AL CIUDADANO 2025 - IDER</t>
  </si>
  <si>
    <t xml:space="preserve">4.1 </t>
  </si>
  <si>
    <t xml:space="preserve">Aplicar formato de evaluación del proceso. </t>
  </si>
  <si>
    <t>4.2</t>
  </si>
  <si>
    <t xml:space="preserve">SEGUIMIENTO </t>
  </si>
  <si>
    <t xml:space="preserve">PLAN ANTICORRUPCIÓN Y DE ATENCIÓN AL CIUDADANO 2025-IDER  </t>
  </si>
  <si>
    <t>PLAN ANTICORRUPCIÓN Y DE ATENCIÓN AL CIUDADANO 2025 -IDER</t>
  </si>
  <si>
    <t>Apoyar en la divulgación de las estrategias de las dependencias, con el fin de mejorar la promoción de la oferta institucional.</t>
  </si>
  <si>
    <t xml:space="preserve">PLAN ANTICORRUPCIÓN Y DE ATENCIÓN AL CIUDADANO 2025  -IDER </t>
  </si>
  <si>
    <t>Realizar seguimiento a la gestión de las PQRSD realizadas por los ciudadanos</t>
  </si>
  <si>
    <t>4 informes</t>
  </si>
  <si>
    <t>No. De informes 
realizadas/ No. De 
informes programados</t>
  </si>
  <si>
    <t xml:space="preserve">PLAN ANTICORRUPCIÓN Y DE ATENCIÓN AL CIUDADANO 2025 -IDER </t>
  </si>
  <si>
    <t>Diseñar campañas, socializaciones o talleres sobre conflicto de intereses.</t>
  </si>
  <si>
    <t xml:space="preserve"> Oficina Asesora Jurídica </t>
  </si>
  <si>
    <t>Realizar capacitaciones a fin de sensibilizar al personal de planta y contratistas en materia de derecho disciplinario.</t>
  </si>
  <si>
    <t xml:space="preserve"> Oficina Asesora Jurídica</t>
  </si>
  <si>
    <t xml:space="preserve">Realizar feria de valores </t>
  </si>
  <si>
    <t xml:space="preserve"> registro fotogràfico</t>
  </si>
  <si>
    <t>Efectuar seguimientos a la gestión institucional del riesgo y comunicar al Comité Institucional de Coordinación de Control Interno.</t>
  </si>
  <si>
    <t>Asesorar y capacitar a la entidad para el uso y apropiación de la metodología de administración de riesgos</t>
  </si>
  <si>
    <t xml:space="preserve">2 Socializaciones </t>
  </si>
  <si>
    <t xml:space="preserve">2 Mesas de trabajos para actualización </t>
  </si>
  <si>
    <t xml:space="preserve">Revisión del Mapa de Riesgos de Corrupción  e Identificar los riesgos de corrupción  a cada proceso. </t>
  </si>
  <si>
    <t xml:space="preserve">Feria de Valores realizada </t>
  </si>
  <si>
    <t>Consolidación del procedimiento,  
Plan de capacitaciones a los usuarios interesados  en el otorgamiento de  reconocimientos deportivo.</t>
  </si>
  <si>
    <t xml:space="preserve">Realizar capacitaciones  a los usuarios interesados en el  otorgamiento de  reconocimientos deportivos </t>
  </si>
  <si>
    <t xml:space="preserve"> Número de socializaciones del Manual de Procesos y Procedimientos versiòn 4.0 Realizada  / Total socializaciones del Manual de Procesos y Procedimientos versiòn 4.0 Programadas</t>
  </si>
  <si>
    <t xml:space="preserve"> Número de socializaciones de procedimiento  y formatos de Gestiòn Dcumental / Total de procedimiento  y formatos definidos en la Gestiòn Dcumental.</t>
  </si>
  <si>
    <t>Número de informes realizados / Total de informes programados</t>
  </si>
  <si>
    <t xml:space="preserve"> Número de mesas de trabajo desarrolladas / Número total de mesas de trabajo programadas</t>
  </si>
  <si>
    <t xml:space="preserve">Número de informes de seguimiento del Plan Estratégico de Comunicaciones realizados / Número total de informes de seguimiento del Plan Estratégico de Comunicaciones requeridos. </t>
  </si>
  <si>
    <t xml:space="preserve"> Número de capacitaciones realizadas  a  los docentes, equipo sicosocial y administrativo de la EIFD / Número total de capacitaciones Programadas para los docentes, equipo sicosocial y administrativo de la EIFD</t>
  </si>
  <si>
    <t xml:space="preserve"> Número de socializaciones realizadas a las instituciones educativas del Distrito de Cartagena de Indias / Número Total de socializaciones programadass </t>
  </si>
  <si>
    <t xml:space="preserve"> Número de socializaciones realizadas a los grupos de valor / Número Total de socializaciones programadas a los grupos de valor.</t>
  </si>
  <si>
    <t>Número de socializaciones realizadas a los grupos de valor / Número Total de socializaciones programadas a los grupos de valor.</t>
  </si>
  <si>
    <t>Número de inspecciones realizadas a través de lista de chequeo para la revisión y verificación de documentos / Número Total de Inspecciones programadas de revisión y verificación de documentos.</t>
  </si>
  <si>
    <t xml:space="preserve">
Número de publicaciones de criterios de evaluación para los organismos deportivos realizadas / Número Total de publicaciones de criterios de evaluación para los organismos deportivos requeridas
</t>
  </si>
  <si>
    <t xml:space="preserve"> Número de lista de chequeo diligenciadas de revisión y verificación de documentos así como formatos con  criterios para la toma de decisiones / Número total de lista de chequeo de revisión y verificación de documentos y formatos con  criterios para la toma de decisiones requeridos. </t>
  </si>
  <si>
    <t xml:space="preserve">Número de lista de chequeo diligenciadas de revisión y verificación de documentos así como formatos con  criterios para la toma de decisiones / Número total de lista de chequeo de revisión y verificación de documentos y formatos con  criterios para la toma de decisiones requeridos. </t>
  </si>
  <si>
    <t xml:space="preserve"> Número de formatos con criterios para la toma de decisiones diligenciados / Número total de formatos con criterios para la toma de decisiones requeridos. </t>
  </si>
  <si>
    <t>Número de seguimiento al plan realizado / Número total de seguimiento al plan programado.</t>
  </si>
  <si>
    <t>Número de seguimiento a las obras y proyectos realizados/ Número total de seguimiento a las obras y proyectos programados.</t>
  </si>
  <si>
    <t xml:space="preserve"> Número de informes realizados / Número total de informes requeridos.  </t>
  </si>
  <si>
    <t xml:space="preserve"> Número de verificaciones del FUID realizada / Número total de verificaciones del FUID requeridas. </t>
  </si>
  <si>
    <t xml:space="preserve"> Número de socializaciones sobre el uso y préstamo de los escenarios deportivos realizadas / Número total de socializaciones sobre el uso y préstamo de los escenarios deportivos programadas  </t>
  </si>
  <si>
    <t>Número de inspecciones diligenciadas a través de lista de chequeo a la información  y documentación recibida / Número total inspecciones programadas para realizarse a través de lista de chequeo a la información  y documentación recibida.</t>
  </si>
  <si>
    <t xml:space="preserve">
 Numero de capacitaciones realizar sobre el manejo adecuado de los registros del sistema de gestión  y uso adecuado del back up / Número total de capacitaciones programadas sobre el manejo adecuado de los registros del sistema de gestión  y uso adecuado del back up.
</t>
  </si>
  <si>
    <t xml:space="preserve">. Número de capacitaciones de Ley de Transparencia ((1712 de 2014) y ley 734 de 2022 (Código Disciplinario Único) ejecutadas / Número total de capacitaciones programadas de Ley de Transparencia .((1712 de 2014) y ley 734 de 2022 (Código Disciplinario Único).
</t>
  </si>
  <si>
    <t xml:space="preserve"> Número de capacitaciones realizadas / Número total de capacitaciones programadas </t>
  </si>
  <si>
    <t xml:space="preserve"> Número de comités de contratación realizados  / Número total de comités de contratación.</t>
  </si>
  <si>
    <t xml:space="preserve">Número de capacitaciones realizadas  / Número total de capacitaciones programadas. </t>
  </si>
  <si>
    <t xml:space="preserve">Número de formatos de cesión a terceros diligenciados con sus soportes / Número total de formatos de cesión a terceros requeridos. </t>
  </si>
  <si>
    <t xml:space="preserve">
 Número de seguimiento trimestral de la Política General de Seguridad y Privacidad de la información realizado / Número total seguimiento trimestral de la Política General de Seguridad y Privacidad de la información programada.  
</t>
  </si>
  <si>
    <t xml:space="preserve"> Número de inspecciones diligenciadas a través de lista de chequeo para la verificación y validación de los anexos técnicos de la contratación / Número total inspecciones programadas para la verificación y validación de los anexos técnicos de la contratación. </t>
  </si>
  <si>
    <t xml:space="preserve"> Número de hojas de vida verificadas en el SIGEP / Número total de hojas de vida de SIGEP</t>
  </si>
  <si>
    <t xml:space="preserve"> Número de formatos de carta de presentación, compromiso de cumplimiento del Código de Ética  del Auditor Interno y del estado de auditoría interna diligenciados / Número total de formatos de carta de presentación, compromiso de cumplimiento del Código de Ética del Auditor Interno y del estado de auditoría interna requerido. </t>
  </si>
  <si>
    <t xml:space="preserve"> Número de capacitaciones realizar sobre temas de tratamiento de información y confidencialidad / Número total de capacitaciones en temas de tratamiento de información y confidencialidad programadas.
</t>
  </si>
  <si>
    <t>Entidad: INSTITUTO DISTRITAL DE DEPORTE Y RECREACIÓN - IDER 2025</t>
  </si>
  <si>
    <t>3.1 Documentar de la 
Política  de Racionalización de Trámites</t>
  </si>
  <si>
    <t>Politica de  Racionalización de 
Trámites aprobada</t>
  </si>
  <si>
    <t>Política de Racionalización de Trámites aprobada</t>
  </si>
  <si>
    <t>3.2 Publicar en la Página web la Política  de Racionalización deTrámites</t>
  </si>
  <si>
    <t>Cumplimiento en la publicación de la Política de  Racionalización de Trámites</t>
  </si>
  <si>
    <t xml:space="preserve">Oficina Asesora de Planeación  y  la Oficina de Sistemas </t>
  </si>
  <si>
    <t>Número de acompañamientos realizados para implementación de la Política de Racionalización de Trámites</t>
  </si>
  <si>
    <t xml:space="preserve">3.5 Realizar el seguimiento en el diseño, formulación e implementación de la Política de Racionalización de Trámites. </t>
  </si>
  <si>
    <t>3.4 Orientar a las dependencias responsables en el diseño, formulación e implementación de la Política de Racionalización de Trámites.</t>
  </si>
  <si>
    <t xml:space="preserve">4 Acompañamientos realizados </t>
  </si>
  <si>
    <t xml:space="preserve">4  Seguimientos realizados </t>
  </si>
  <si>
    <t>Publicación de la 
Política de Racionalización de Trámites</t>
  </si>
  <si>
    <t>100% Trámites 
racionalizados</t>
  </si>
  <si>
    <t>100% Trámites 
inscritos</t>
  </si>
  <si>
    <t xml:space="preserve">Mantener actualizada la información en la página web de la entidad </t>
  </si>
  <si>
    <t>Número de Informes de Gestión por dependencia</t>
  </si>
  <si>
    <t xml:space="preserve">Conformar equipo de capacitación y Realizar un encuentro con los funcionarios, contratistas del IDER para dialogar sobre los avances y resultado de la gestión e investigar sobre los temas que deben ser objeto de rendición de cuentas. </t>
  </si>
  <si>
    <t>Número de participantes en el encuentro</t>
  </si>
  <si>
    <t xml:space="preserve">Oficina de Sistemas </t>
  </si>
  <si>
    <t>Encuentro con Grupos de Valor e interés.
(Modalidad presencial y/o virtual)</t>
  </si>
  <si>
    <t xml:space="preserve"> 
Oficina de Sistemas  
</t>
  </si>
  <si>
    <t>Documento Informe  de Rendición de Cuentas de la Entidad.</t>
  </si>
  <si>
    <t xml:space="preserve">Formato de evaluación del proceso. </t>
  </si>
  <si>
    <t xml:space="preserve">Encuenstas realizadas </t>
  </si>
  <si>
    <t>2.DISEÑO Y PREPARACIÓN</t>
  </si>
  <si>
    <t>3. EJECUCIÓN</t>
  </si>
  <si>
    <t>Informe de evaluación de las acciones realizadas en la estrategia de Rendición de Cuentas.</t>
  </si>
  <si>
    <t xml:space="preserve">Inducciones </t>
  </si>
  <si>
    <t>No. Inducciones realizadas/ No. Inducciones  programadas</t>
  </si>
  <si>
    <t>Incluir en el Programa de Inducción y reinducción de los funcionarios y contratistas, los temas de Portafolio Institucional y  Servicio al Ciudadano.</t>
  </si>
  <si>
    <t>No.Capacitaciones realizadas/ No. Capacitaciones programadas</t>
  </si>
  <si>
    <t>Presentar informe de PQRSD a la Dirección del IDER y públicar en la página web del IDER</t>
  </si>
  <si>
    <t xml:space="preserve">2 Capacitaciones </t>
  </si>
  <si>
    <t>2 Socializaciones</t>
  </si>
  <si>
    <t xml:space="preserve">Dos ( 2) Socializaciones realizadas </t>
  </si>
  <si>
    <t>Oficina de  Sistemas</t>
  </si>
  <si>
    <t xml:space="preserve">Socializaciones realizadas                           ( 2) </t>
  </si>
  <si>
    <t xml:space="preserve">No. De socializaciones realizadas/ No de Socializaciones programadas </t>
  </si>
  <si>
    <t xml:space="preserve"> Tablas de Retención  </t>
  </si>
  <si>
    <t xml:space="preserve">Esquema de publicación </t>
  </si>
  <si>
    <t xml:space="preserve">Esquema de publicación realizado </t>
  </si>
  <si>
    <t>Apoyar la realización, publicación y actualización del esquema de publicación de la información.</t>
  </si>
  <si>
    <t xml:space="preserve">Actualizar el Manual de Procesos y Procedimientos del IDER </t>
  </si>
  <si>
    <t xml:space="preserve">Manual de Procesos  y Procedimientos actualizado </t>
  </si>
  <si>
    <t xml:space="preserve">2 Campañas realizadas </t>
  </si>
  <si>
    <t xml:space="preserve">Número de capacitaciones programadas/ Número de capacitaciones realizadas </t>
  </si>
  <si>
    <t xml:space="preserve">Capacitar a los funcionarios y contratsitas sobre el Manual de Procesos y Procedimientosa 4.0 </t>
  </si>
  <si>
    <t xml:space="preserve">4 Capacitaciones realizadas </t>
  </si>
  <si>
    <t xml:space="preserve">Política de Racionalización de Trámites elaborada y aprobada  </t>
  </si>
  <si>
    <t xml:space="preserve">2 Capacitaciones Realizadas </t>
  </si>
  <si>
    <t xml:space="preserve">Programa documentado </t>
  </si>
  <si>
    <t xml:space="preserve">Oficina Asesora de Planeación  y Oficina Asesora Jurídica </t>
  </si>
  <si>
    <t>Mapa de Riesgo por Procesos  actualizado (Se realizarán mesas de trabajo con cada lider de proceso )</t>
  </si>
  <si>
    <t>No. De mesas de
realizadas/ No. De 
mesas programadas</t>
  </si>
  <si>
    <t xml:space="preserve">OficIna Asesora de Planeación </t>
  </si>
  <si>
    <t>Implementar Pograma  de Transparencia y Ética Pública con el fin de promover la cultura de la legalidad e identificar, medir, controlar y monitorear constantemente el riesgo de corrupción en el desarrollo de su misionalidad</t>
  </si>
  <si>
    <t xml:space="preserve"> Seguimiento de los indicadores de Gestión Institucional (Se realizarán mesas de trabajo con cada lider de proceso )</t>
  </si>
  <si>
    <t xml:space="preserve">Seguimiento a los Indicadores de Gestión Institucional </t>
  </si>
  <si>
    <t xml:space="preserve">Número de Capacitaciones programadas/ Número de Capacitaciones realizadas </t>
  </si>
  <si>
    <t>Seguimiento al Mapa de Riesgos por Procesos del instituto .</t>
  </si>
  <si>
    <t>(ENERO-MARZO)</t>
  </si>
  <si>
    <t>(% AVANCE ENERO-MARZO)</t>
  </si>
  <si>
    <t>(ABRIL-JUNIO)</t>
  </si>
  <si>
    <t>(% AVANCE ENERO- JUNIO)</t>
  </si>
  <si>
    <t>(JULIO-SEPTIEMBRE)</t>
  </si>
  <si>
    <t>(% AVANCE ENERO-SEPTIEMBRE)</t>
  </si>
  <si>
    <t>(OCTUBRE-DICIEMBRE)</t>
  </si>
  <si>
    <t>(% AVANCE ENERO-DICIEMBRE)</t>
  </si>
  <si>
    <t xml:space="preserve">TOTAL </t>
  </si>
  <si>
    <t>DISEÑO</t>
  </si>
  <si>
    <t xml:space="preserve">1. DISEÑO DE LA ESTRATEGIA DE RENDICIÓN DE CUENTAS </t>
  </si>
  <si>
    <t>Se realizará en el  segundo trimestre del año 2025</t>
  </si>
  <si>
    <t>Se iniciaron procesos de individualización de los escenarios deportivos para así poder identificar las necesidades y el estado  de cada uno</t>
  </si>
  <si>
    <t>Se implementaron 5 listas de chequeo para la selección de las sedes para la realización de los eventos, (divulgación, registro fotografico, mesas de trabajo y actas)  Revisión y verificación de documentos y de los formatos de criterios técnicos, logisticos, de accesibilidad y seguridad, el área cuenta con un DRIVE donde se hace el archivo y respaldo de la información de las diferentes listas de chequeos, la cual se actualiza permanentemente.</t>
  </si>
  <si>
    <t>Se proyecta realizar para el segundo trimestre de 2025</t>
  </si>
  <si>
    <t>https://ider.gov.co/rendicion-de-cuentas-2024/
https://ider.gov.co/encuentro-de-dialogos-participativos/</t>
  </si>
  <si>
    <t>https://ider.gov.co/ider/transparencia/planeacion/ejecucion-plan-accion-institucional/</t>
  </si>
  <si>
    <t>https://ider.gov.co/ider/transparencia/presupuesto/ejecucion-presupuestal/
https://ider.gov.co/ider/transparencia/presupuesto/estados-financieros/</t>
  </si>
  <si>
    <t>https://ider.gov.co/rendicion-de-cuentas-2024/</t>
  </si>
  <si>
    <t xml:space="preserve">Se tiene planeado realizar la actualización de esquema de publicación para el 2do trimestre de 2025. </t>
  </si>
  <si>
    <t>Para este primer trimestre se inicio con la contratacion del equipo de trabajo del programa Depote Estudiantil. se realizaron las visitas a las instituciones Educativas Oficiales y no Oficiales para socializar las inscripciones de los Juegos Intercolegiados Nacionales 2025 se les entrego circular y se socializo orientación atraves de la plataforma Min Deporte.  visitando  en este trimestre 124 instituciones de igual forma se envio circular de los Juegos Intercolegiados a 360 Instituciones Educativas a traves de correo. las incripciones van del 01 de Marzo al 30 de Abril del 2025.</t>
  </si>
  <si>
    <t>Se creó un cronograma de seguimiento  Indicadores de Gestión Institucional  y actualmente está en proceso de difusión</t>
  </si>
  <si>
    <t>Se creó un cronograma de seguimiento al Mapa de Riesgos por Procesos del instituto  y actualmente está en proceso de difusión</t>
  </si>
  <si>
    <t>Me permito informar que la actividad de revisión y cargue de los trámites y otros procedimientos administrativos (OPA) de la entidad en el Sistema Único de Información de Trámites (SUIT) se encuentra actualmente en proceso de ejecución.</t>
  </si>
  <si>
    <t xml:space="preserve">Ya se documentó la Política  de Racionalización de Trámites está en etapa de aprobación </t>
  </si>
  <si>
    <t>https://ider.gov.co/storage/2025/01/PRESENTACION-PLAN-ANUAL-DE-ADQUISICIONES-2025.pdf</t>
  </si>
  <si>
    <t xml:space="preserve">Se llevaron a cabo 15 mesas de trabajo enfocadas en las especificaciones técnicas de los bienes y servicios que se van a adquirir para las funciones del Instituto en las siguientes áreas: Deporte, Deporte Social Comunitario, EIFD, Jurídica, Contabilidad, Planeación, Observatorio, Infraestructura, Recreación, Escenarios Deportivos, Talento Humano, Recepción, Control Interno y Administrativa y Financiera. </t>
  </si>
  <si>
    <t>No. Trámites racionalizados/ Total Trámites identificados a racionalizar</t>
  </si>
  <si>
    <t>Está en la fase de alistamiento de las acciones a ejecutar para posteriormente registrar el módulo de gestión de racionalización del SUIT.</t>
  </si>
  <si>
    <t>Se creó un cronograma de seguimiento en el diseño, formulación e implementación de la Política de Racionalización de Trámites   y actualmente está en proceso de difusión</t>
  </si>
  <si>
    <t>Estas actividades están proyectadas para su ejecución en el segundo semestre del año 2025.</t>
  </si>
  <si>
    <t>Se encuentran publicada en la página web de la entidad y en el Instagram  institucional toda la información concerniente a las actividades realizadas y a la oferta brindada a la comunidad.</t>
  </si>
  <si>
    <t xml:space="preserve">Se encuentra cargado el  Informe de  Gestión  a 15 de febrero de 2025  cargado en la página web  asi como también esta publicado el informe de Gestión del año 2024. </t>
  </si>
  <si>
    <t>Se encuentra publicado en la página web del IDER el Plan de Acción año 2025 y año 2024</t>
  </si>
  <si>
    <t>Se encuentra públicado en la página web del IDER los estados financieros y contables además de los  informes prespuestales del año 2025 y 2024</t>
  </si>
  <si>
    <t xml:space="preserve">Se encuentra públicada en la página web del IDER </t>
  </si>
  <si>
    <t>Se encuentra el link publicado en la página web de la entidad.</t>
  </si>
  <si>
    <t xml:space="preserve">La Oficina de Comunicaciones y Prensa , realizó campaña de sensibilización para la rendición de cuentas año 2024 </t>
  </si>
  <si>
    <t>Se realizó video de las acciones realizadas durante el  año 2024 asi commo se esta trabajando en la documentación de nuestras acciones del año 2025</t>
  </si>
  <si>
    <t>Se realizará entre el mes de abril y mayo la rendición de cuentas año 2024</t>
  </si>
  <si>
    <t>Se encuentra cargado el  Informe de  Gestión  a 15 de febrero de 2025  cargado en la página web asi como también esta publicado el informe de Gestión del año 2024. .</t>
  </si>
  <si>
    <t xml:space="preserve">Los informes correspondiente al primer trimestre de la vigencia 2025 y del año  2024 se encuentran publicados en la página web.  </t>
  </si>
  <si>
    <t xml:space="preserve">Informe trimestral de PQRSD elaborado y se publicará en la página de la entidad en los primeros días de abril de 2025 </t>
  </si>
  <si>
    <t xml:space="preserve">Socializar la Política de Atención al Ciudadano </t>
  </si>
  <si>
    <t>Se realizó mesa de trabajo con los enlaces de cada área para socializar la política. Se cuenta con registro fotográfico y listado de asistencia.</t>
  </si>
  <si>
    <t>Se realizarán en el segundo trimestre de la vigencia 2025.</t>
  </si>
  <si>
    <t xml:space="preserve">Esta actividad de socialización del procedimiento de PQRSD del IDER, se realizará en el segundo trimestre del 2025. </t>
  </si>
  <si>
    <t xml:space="preserve">Oficina de Prensa y Comunicaciones,  Oficina de Recreación , Oficina de Deportes, Oficina de Infraestructura y la Coordinación  del Observatorio de Ciencias Aplicadas </t>
  </si>
  <si>
    <t xml:space="preserve">Se encuentra publicada en la página  de la entidad. </t>
  </si>
  <si>
    <t xml:space="preserve">Oficina  de Sistemas- Oficina Asesora de Planeación </t>
  </si>
  <si>
    <t>La página web, cuenta con los criterios de accesiblidad web, de que trata la Resolución No. 1519 de 2021, anexo 1 Accesibilidad web</t>
  </si>
  <si>
    <t>Se realizará en el segundo trimestre en el mes de junio de 2025</t>
  </si>
  <si>
    <t>Se elaboró la política y se encuentra en etapa de aprobación.</t>
  </si>
  <si>
    <t>Se realizó revisión detallada de los procedimientos existentes, con el objetivo de garantizar que estén alineados con las normativas vigentes y reflejen de manera precisa las prácticas operativas actuales de la entidad. se continúa trabajando para actualización del manual en la versión 5.0.</t>
  </si>
  <si>
    <t xml:space="preserve">Elaboración y aprobación de la Poltica de Racionalización de Trámites </t>
  </si>
  <si>
    <t>Se realizó mesa de trabajo con los enlaces de cada área para socializar el manual . Se cuenta con registro de asistencia y fotográfico</t>
  </si>
  <si>
    <t xml:space="preserve">Se elaboró el Pograma  de Transparencia y Ética Pública, se realizaron 3 reuniones, 2 reuniones externas con el equipo de la Alcaldía y equipo IDER y una reunión interna con el equipo IDER. </t>
  </si>
  <si>
    <t xml:space="preserve">Publicación del Mapa de Riesgo institucional </t>
  </si>
  <si>
    <t>Mapas de Riesgos de todos los procesos revisados en conjunto con sus responsables</t>
  </si>
  <si>
    <t>Se realizó una socialización de la metodología de administración de riesgos , se cuenta con listado de asistencia y registro fotográfico</t>
  </si>
  <si>
    <t>Informe semestral .</t>
  </si>
  <si>
    <t>Se realizó mesa de trabajo con los enlaces de cada área para socializar la metodología y poner los términos para el seguimiento del primer trimestre. Se cuenta con listado de asistencia y  registro fotográfico.</t>
  </si>
  <si>
    <t>Se encuentra publicado en la página de la entidad desde el 31 de enero de la presente anualidad, el  soporte es el  link de la página web del IDER.</t>
  </si>
  <si>
    <t xml:space="preserve">Este informe se realizará de manera semestral , por lo tanto se entregará y se publicará en el mes de julio de 2025 </t>
  </si>
  <si>
    <t xml:space="preserve">Se han realizado las respectivas verificaciones conform a la ley </t>
  </si>
  <si>
    <t>Se realizaron 11 Capacitaciones a los usuarios interesados en el otorgamiento de reconocimiento deportivo.</t>
  </si>
  <si>
    <t xml:space="preserve">Se realizó seguimiento al primer trimestre del 2025 , el cual será publicado en el mes de abril de 2025 </t>
  </si>
  <si>
    <t>En el primer trimestre se realizò diagnóstico y cronograma de las visitas a las áreas u oficinas productoras.  En el segundo trimestre se dará inicio a las verificaciones del FUID y validaciòn de la informaciòn contenida en el inventario documental..</t>
  </si>
  <si>
    <t xml:space="preserve">De acuerdo a las obras que se vienen ejecutando se hace seguimiento semanal y mensual por parte de la Oficina Asesora de infraestructura, seguimiento de obra mensual y semanal a contratista e interventoria. </t>
  </si>
  <si>
    <t>Se implementaron 4 listas de chequeo en el los procesos de evaluación (mesas de trabajo, registro fotográfico, fichas de inscripción y actas)  Como mecanismo para garantizar el uso legitimo, responsable y transparente de la información  en el DRIVE del área , se hace el archivo y respaldo de las diferentes listas de chequeos, la cual se actualiza permanentemente.</t>
  </si>
  <si>
    <t>Se implementaron 5 listas de chequeo para la toma de decisiones (divulgación, registro fotográfico, mesas de trabajo y actas) como mecanismo para la revisión y verificación de los documentos, el área cuenta con una carpeta DRIVE donde se hace archivo y respaldo de la información de las diferentes listas de chequeos, la cual se actualiza permanentemente</t>
  </si>
  <si>
    <t>Se implementaron 5 listas de chequeo en el los procesos de inscripción y selección de participantes (piezas publicitarias, registro fotográfico, fichas de inscripción y actas)  Como mecanismo para la revisión y verificación de los documentos, el área cuenta con una carpeta DRIVE donde se hace archivo y respaldo de la información de las diferentes listas de chequeos, la cual se actualiza permanentemente.</t>
  </si>
  <si>
    <t>Para este trimestre se expidieron 11 actos administrativos y se llevo acabo el proceso de acompañamiento y asesoria a los organismos deportivos en su reconocimiento deportivo y estructuracion. Durante este proceso, se realizaron un total de 46 asesorias, brindando orientación sobre los lineamientos, funcionamiento y verificación de documentos. En la página Web se encuetran los requisitos establecios para los procesos y convocatorias para Organismos deportivos.</t>
  </si>
  <si>
    <t>Para este primer trimestre se inicio con la contratacion del equipo de trabajo del programa Depote Estudiantil. Se realizaron las visitas a las instituciones Educativas Oficiales y No oficiales para socializar las inscripciones de los Juegos Intercolegiados Nacionales 2025, se les entregó circular y se socializó orientación a través de la plataforma Min Deporte.  Visitando  en este trimestre 124 instituciones, de igual forma se envio circular de los Juegos Intercolegiados a 360 Instituciones Educativas a través de correo.electrónico,  las incripciones van del 01 de Marzo al 30 de Abril del 2025.</t>
  </si>
  <si>
    <t xml:space="preserve">Para el primero trimestre se inicio con la contratacion del equipo de  trabajo de la EIFD. Se realizaron reuniones periodisticas semanales y mensuales con el equipo Psicosocial, Administrativo y de Docente, para seguimiento y ajustes a los procesos de la EIFD en su primer trimestre, para el mes de Marzo se inicio el periodo de inscripcion a los niveles de Iniciacion y Formacion.                          </t>
  </si>
  <si>
    <t xml:space="preserve">Para el primero trimestre se inicio con la contratación del equipo de  trabajo de la EIFD. Se realizaron reuniones periodisticas semanales y mensuales con el equipo Psicosocial, Administrativo y de Docente, para seguimiento y ajustes a los procesos de la EIFD en su primer trimestre,      </t>
  </si>
  <si>
    <t xml:space="preserve">Realizar  3 informes de segumiento al Plan Estrategico de Comunicaciones </t>
  </si>
  <si>
    <t xml:space="preserve">Realizar 4 mesas de trabajo con los enlaces de cada dependencia del IDER </t>
  </si>
  <si>
    <t>Se elaboró el primer informe de seguimiento de plan de acción a corte 31 de Marzo de la actual vigencia, el cual será publicado en el mes de abril y asi como también se realizó el Informe de Gestión a corte 15 de febrero de 2025</t>
  </si>
  <si>
    <t>Se espera desarrollar en el segundo trimestre del año 2025</t>
  </si>
  <si>
    <t>Se realizó mesa de trabajo con los enlaces de cada área para socializar el procedimiento y formatos . Se cuenta con registro de asistencia y fotográfico</t>
  </si>
  <si>
    <t>Se desarrollarán en el segundo trimestre de la vigencia 2025.</t>
  </si>
  <si>
    <t>Se llevaron a cabo aproximadamente 200 socializaciones sobre el uso y préstamo de los escenarios deportivos.</t>
  </si>
  <si>
    <t xml:space="preserve">Se realizaron las  publicaciones en la página web del IDER,  de los requisitos y la invitación a acceder a los apoyos y/o incentivos IDER tanto de los organismos deportivos como los deportistas: Se entregaron estímulos e incentivos a  doscientos ocho  (208) deportitas a través de la Resoluciones No. 005. 007, 017, 086, 095, 123  del 2025, además de convenios de asociación. Se entregaron estímulos e incentivos a veintisiete (27) organismos deportivos a través de las Resoluciones No. 045, 046,047,048, 050, 051, 052, 079,080,081,082, 083,084, 085, 103 , 104, 108, 109,110, 117,119,120,121, 122  del 2025. 
</t>
  </si>
  <si>
    <t>Se realizaron piezas comunicacionales para acceder a los estímulos a los deportistas y organismos deportivos además se socializó con los deportistas los convenios con universidades para que puedan aplicar a una beca estudiantil.</t>
  </si>
  <si>
    <t>Se llevó a cabo una (1) mesa de trabajo con los enlaces de cada dependencia del IDER:</t>
  </si>
  <si>
    <t xml:space="preserve">Se tiene proyectadas para el segundo semestre de la vigencia 2025. </t>
  </si>
  <si>
    <t>Se llevarón a cabo  Comités de Contratación durante este primer trmestre del 2025.</t>
  </si>
  <si>
    <t xml:space="preserve">Se realizaron dos (2) cesiones a terceros </t>
  </si>
  <si>
    <t xml:space="preserve">Se llevo a cabo una (1) capacitación sobre transparencia y ética pública </t>
  </si>
  <si>
    <t xml:space="preserve">Se tiene programada para el segundo trimestre de 2025 </t>
  </si>
  <si>
    <t xml:space="preserve">Se realizaron 15 mesas de trabajos enfocadas en las especificaciones técnicas de los bienes y servicios </t>
  </si>
  <si>
    <t>Se realizaron revisiones de lista de chequeo a la información  y documentación recibida</t>
  </si>
  <si>
    <t xml:space="preserve">No. </t>
  </si>
  <si>
    <t xml:space="preserve">COMPONENTES DEL PLAN ANTICORRUPCCIÓN Y DE ATENCIÓN AL CIUDADANO </t>
  </si>
  <si>
    <t xml:space="preserve">Gestión del Riesgo -Mapa de Riesgo </t>
  </si>
  <si>
    <t xml:space="preserve">Racionalización de Trámite </t>
  </si>
  <si>
    <t xml:space="preserve">Rendición de Cuentas </t>
  </si>
  <si>
    <t xml:space="preserve">Mecanismo para mejorar la atención al ciudadano </t>
  </si>
  <si>
    <t xml:space="preserve">Transparencia y acceso a la información </t>
  </si>
  <si>
    <t xml:space="preserve">Iniciativas adicionales </t>
  </si>
  <si>
    <t>% VALOR EJECUTADO PRIMER TRIMESTRE 2025</t>
  </si>
  <si>
    <t xml:space="preserve">TOTAL PLAN </t>
  </si>
  <si>
    <t>Se público el 29 de enero de 2025 en la página web de la entidad los planes del Decreto No. 612 del 2018 ,  informes  de Ley de 1712 de 2014 a corte 31 de diciembre de 2024 y actos administrativos 2025.</t>
  </si>
  <si>
    <t>Se encuentran publicada en la página web de la entidad y en el Instagram  institucional toda la información concerniente a las actividades realizadas y a la oferta brindada a la comunidad.
https://ider.gov.co/rendicion-de-cuentas-2024/</t>
  </si>
  <si>
    <t xml:space="preserve">Se realizó monitoreo primer trimestre de 2025, la evidencia se encuentra en la página web de la entidad
https://ider.gov.co/ider/transparencia/planeacion/ </t>
  </si>
  <si>
    <t>No se realizarón compra de bienes o servicios en el segundo trimestre 2025</t>
  </si>
  <si>
    <t>Se implementaron cinco listas de verificación orientadas a respaldar la toma de decisiones en los procesos de divulgación, registro fotográfico, mesas de trabajo y elaboración de actas. Como parte del sistema de control y aseguramiento de la información, el área cuenta con un repositorio digital en la plataforma Google Drive, destinado al archivo, organización y respaldo de la documentación generada a partir de dichas listas. Este repositorio se actualiza de manera continua, garantizando la disponibilidad, trazabilidad y conservación de los registros institucionales.</t>
  </si>
  <si>
    <t>Se implementaron cinco listas de verificación como instrumento de control y seguimiento dentro de los procesos de inscripción y selección de participantes, abarcando aspectos relacionados con piezas comunicacionales, registro fotográfico, formularios de inscripción y actas correspondientes. Para garantizar la adecuada gestión documental, el área dispone de un repositorio institucional en la plataforma Google Drive, el cual centraliza el almacenamiento y respaldo de la información asociada a cada lista de verificación. Este repositorio se mantiene en actualización continua, asegurando la integridad, disponibilidad y trazabilidad de los registros.</t>
  </si>
  <si>
    <t>Se implementaron cinco listas de verificación como herramienta de apoyo en el proceso de selección de sedes para la realización de eventos, contemplando aspectos relacionados con divulgación, registro fotográfico, mesas de trabajo y actas. Adicionalmente, se realiza la revisión y verificación de documentos y formatos que evalúan criterios técnicos, logísticos, de accesibilidad y de seguridad. Para la adecuada gestión y resguardo de esta información, el área dispone de un repositorio digital en la plataforma Google Drive, donde se archivan y respaldan las listas de verificación y sus respectivos soportes. Este repositorio es actualizado de forma permanente, garantizando la trazabilidad, integridad y disponibilidad de los registros.</t>
  </si>
  <si>
    <t>Se implementaron cuatro listas de verificación en los procesos de evaluación, abarcando mesas de trabajo, registro fotográfico, fichas de inscripción y actas. Como mecanismo para garantizar el uso legítimo, responsable y transparente de la información, el área cuenta con un repositorio digital en la plataforma Google Drive, en el cual se archivan y respaldan las listas de verificación y sus documentos asociados. Este repositorio se mantiene en actualización permanente, asegurando la trazabilidad, integridad y disponibilidad de la información.</t>
  </si>
  <si>
    <t>Se elaboró el Pograma  de Transparencia y Ética Pública, se realizaron 3 reuniones, 3 reuniones externas con el equipo de la Alcaldía y equipo IDER y una reunión interna con el equipo IDER.</t>
  </si>
  <si>
    <t xml:space="preserve">Se llevaron a cabo mesas de trabajo con los líderes de los diferentes procesos, durante las cuales se identificaron y abordaron los riesgos asociados. Además, se realizó un seguimiento de los controles establecidos para garantizar su efectividad.Se cuenta con actas de Registro </t>
  </si>
  <si>
    <t>Se llevó a cabo el seguimiento correspondiente y se generó un informe detallado del primer trimestre. Además, se cuenta con las actas de registro que respaldan las actividades realizadas.</t>
  </si>
  <si>
    <t xml:space="preserve">Informe trimestral de PQRSD elaborado y se publicará en la página de la entidad en los primeros días de julio  de 2025 </t>
  </si>
  <si>
    <t xml:space="preserve">Se realizará en el tercer trimestre  </t>
  </si>
  <si>
    <t xml:space="preserve">Se realizó mesas de trabaja con el área jurídica, Observatorio,  Bienes y Servicos. Se cuenta con actas de asistencia </t>
  </si>
  <si>
    <t xml:space="preserve">Se realizó mesas de trabaja con el área juridica, observatorio y Bienes y Servicos. Se cuenta con actas de asistencia </t>
  </si>
  <si>
    <t xml:space="preserve">Se realizó informe de primer semestre el cual se envio  a la Oficina de Control Interno </t>
  </si>
  <si>
    <t xml:space="preserve">Se encuentra en proceso de identificación para proceder con los cargues. </t>
  </si>
  <si>
    <r>
      <rPr>
        <u/>
        <sz val="8"/>
        <color theme="1"/>
        <rFont val="Calibri"/>
        <family val="2"/>
      </rPr>
      <t>S</t>
    </r>
    <r>
      <rPr>
        <sz val="8"/>
        <color theme="1"/>
        <rFont val="Calibri"/>
        <family val="2"/>
      </rPr>
      <t xml:space="preserve">e encuentra en proceso de identificacion para proceder con los cargues </t>
    </r>
  </si>
  <si>
    <t>Se encuentra aprobada y publicada en página web.</t>
  </si>
  <si>
    <t xml:space="preserve">La Política de Racionalización de Trámites se encuentra publicada en la página web del IDER . </t>
  </si>
  <si>
    <t>Número de seguimientos a la implementación de la Política de Racionalizacion de Trámites</t>
  </si>
  <si>
    <t xml:space="preserve">Se realizó la implementación con la Oficina de Espectáculos públicos </t>
  </si>
  <si>
    <t>Se encuentra cargado el  Informe de  Gestión  a 15 de Mayo de 2025 en la página web del IDER así como también se trabajó en el informe del primer semestre de la vigencia para ser  publicado en el mes de julio de 2025.</t>
  </si>
  <si>
    <t>Se encuentra publicado en la págima web del IDER el segumiento del Plan de Acción del primer y segunto trimestre de la vigencia 2025.</t>
  </si>
  <si>
    <r>
      <rPr>
        <sz val="11"/>
        <rFont val="Calibri"/>
        <family val="2"/>
        <scheme val="minor"/>
      </rPr>
      <t>Se encuentra públicado en la página web del IDER los estados financieros y contables además de los  informes prespuestales del año 2025 del primer trimestre asi como también se realizaron los correspondientes del segundo trimestre del 2025, los cuales serán publicados en el mes de julio de 2025</t>
    </r>
    <r>
      <rPr>
        <sz val="11"/>
        <color theme="4" tint="-0.249977111117893"/>
        <rFont val="Calibri"/>
        <family val="2"/>
        <scheme val="minor"/>
      </rPr>
      <t>. (https://ider.gov.co/ider/transparencia/presupuesto/estados-financieros/;</t>
    </r>
    <r>
      <rPr>
        <u/>
        <sz val="11"/>
        <color theme="10"/>
        <rFont val="Calibri"/>
        <family val="2"/>
        <scheme val="minor"/>
      </rPr>
      <t xml:space="preserve"> </t>
    </r>
    <r>
      <rPr>
        <u/>
        <sz val="11"/>
        <color theme="4"/>
        <rFont val="Calibri"/>
        <family val="2"/>
        <scheme val="minor"/>
      </rPr>
      <t>https://ider.gov.co/ider/transparencia/presupuesto/ejecucion-presupuestal/</t>
    </r>
  </si>
  <si>
    <t xml:space="preserve">Se realizaron diálogos participativos con la presencia del Director de la entidad, grupos de valor e interes de  la entidad, funcionarios y contratistas del IDER con el fin de tratar lo avances de la entidad e inquietudes para la rendición de cuentas </t>
  </si>
  <si>
    <t>Se realizó y se encuentra informe de la Oficina Asesora de Planeacion publicado en la página web https://ider.gov.co/storage/2025/07/INFORME-RENDICION-DE-CUENTAS-REVISION-2024VF.pdf</t>
  </si>
  <si>
    <t xml:space="preserve">Se entregará el informe de evaluación de la Rendición de Cuentas del año 2024 en el segundo semestre de 2025.  </t>
  </si>
  <si>
    <t>(% AVANCE ENERO-JUNIO)</t>
  </si>
  <si>
    <t>Las capacitaciones se realizarán el segundo trimestre del 2025.</t>
  </si>
  <si>
    <t xml:space="preserve">Se realizó mesa de trabajo con el área Jurídica de la entidad. Se cuenta con acta de asistencia. </t>
  </si>
  <si>
    <t>Se realizó un socialización de la política  y las demás se llevarán  a cabo en el segundo semestre del año 2025</t>
  </si>
  <si>
    <t xml:space="preserve">Se realizará en el segundo semestre del 2025 </t>
  </si>
  <si>
    <t xml:space="preserve">Se realizó una socialización , la cual se encuentran publicada en la página web de la entidad. </t>
  </si>
  <si>
    <t xml:space="preserve">Se actualizó la oferta institucional y se encuentra publicada en la página web de la entidad. </t>
  </si>
  <si>
    <r>
      <t xml:space="preserve">Se público en la página web de la entidad los la ejecución de los planes del Decreto No. 612 del 2018 ,  informes  de Ley de 1712 de 2014 a corte 31 de marzo de 2025 y actos administrativos 2025.
</t>
    </r>
    <r>
      <rPr>
        <b/>
        <sz val="8"/>
        <rFont val="Arial"/>
        <family val="2"/>
      </rPr>
      <t>Evidencias:</t>
    </r>
    <r>
      <rPr>
        <sz val="8"/>
        <rFont val="Arial"/>
        <family val="2"/>
      </rPr>
      <t xml:space="preserve">
https://ider.gov.co/ider/transparencia/planeacion/modelo-integrado-de-planeacion-y-gestion-mipg/
https://ider.gov.co/ider/transparencia/
https://ider.gov.co/ider/transparencia/normatividad/</t>
    </r>
  </si>
  <si>
    <t>Se encuentra publicada en la página web de la entidad asi como también se realizan actualizaciones de nuestra oferta institucional .</t>
  </si>
  <si>
    <t>Se realizará en el tercer trimestre en el mes de agosto de 2025 , de acuerdo al cronograma  de la Procuraduría  General de la Nación</t>
  </si>
  <si>
    <t>Las capacitaciones se realizarán el segundo semestre del 2025.</t>
  </si>
  <si>
    <t xml:space="preserve">Se encuentra aprobada mediante Comité Institucional No.002 del 25 de junio de 2025 y publicada en la página web </t>
  </si>
  <si>
    <t>Se realizó revisión detallada de los procesos y procedimientos de la Oficina de Impuesto y Espectáculos  con el objetivo de hacer una mejora continua de los procesos del instituto además de la actualización del  Manual de Polítias Contables,  la cual será incluida en la actualización del  manual en la versión 5.0.</t>
  </si>
  <si>
    <t xml:space="preserve">Se tiene planeado realizar la actualización de esquema de publicación para el 2do semestre de 2025. </t>
  </si>
  <si>
    <t xml:space="preserve">Se espera desarrollar en el segundo semestre del año 2025, a partir del mes de septiembre de 2025 </t>
  </si>
  <si>
    <t xml:space="preserve">Se elaboró el segundo informe de seguimiento de plan de acción,  el cual se publicará en el mes de julio  en la pagina web del instituto </t>
  </si>
  <si>
    <t xml:space="preserve">La Oficina de Comunicaciones y Prensa elaboró informe de su estrategia comunicacional, el cual será publicado en el mes de abril de 2025 </t>
  </si>
  <si>
    <t xml:space="preserve">La Oficina de Comunicaciones y Prensa elaboró informe de su estrategia comunicacional, el cual será publicado en el mes de julio de 2025 </t>
  </si>
  <si>
    <t xml:space="preserve">Para este periodo se culminó con el proceso de inscripciones a través de la plataforma dispuesta para tal efecto por parte del Ministerio del Deporte, la plataforma se cerró el día 30 de abril, sin embargo el MINDEPORTE extendió el plazo y hábilito del 8 al 12 de mayo para atención de solicitudes de prorrogas de las Instituciones Educativas solicitadas previamente para inscribir, corregir y completar la información de deportistas, y por lo mismo se visitaron a las diferentes I.E. del Distrito para socializarle las inscripciones a los juegos y  las plataformas de las Inscripciones a los Juegos Intercolegiados . Además, se realizaron varias reuniones con los representates de Ligas y Clubes Deportivos, donde se socializaron los referentes y requisitos para otorgar los estíimulos y/o apoyos. </t>
  </si>
  <si>
    <t>Para este segundo  trimestre se han publicado,  por medio de la página web los referentes para la participación y acceso a los beneficios para los organismos deportivos a la fecha se han otorgados  46 incentivos y / o apoyos otorgados a ligas, clubes, federaciones y otras organizaciones deportivas y  209 incentivos y/o  estimulos a deportistas de alto rendimiento además se continúa con la revisión de las solicitudes para apoyo con incentivos y / o estímulos a organismos deportivos y a deportistas de alto rendimiento.</t>
  </si>
  <si>
    <t>Para este trimestre se expidieron 33 actos administrativos y se llevó acabo el proceso de acompañamiento y asesoria a los organismos deportivos en su reconocimiento deportivo y estructuracion. Durante este proceso, se realizaron un total dese realizaron un total  de 80 asesorias, brindando orientación sobre los lineamientos, funcionamiento y verificación de documentos. En la página web se encuentran los requisitos establecios para los procesos y convocatorias para organismos deportivos.</t>
  </si>
  <si>
    <t>Se realizaron las  publicaciones en la página web del IDER,  de los requisitos y la invitación a acceder a los apoyos y/o incentivos IDER tanto de los organismos deportivos como los deportistas: Se entregaron estímulos e incentivos a  doscientos nueve (209) deportitas a través de la Resoluciones No. 005. 007, 017, 086, 095, 123, 204 y 213 del 2025, además de convenios de asociación. De enero a 30 de junio de 2025 : Se entregaron estímulos e incentivos a cuarenta y seis cuatro (46) organismos deportivos a través de las Resoluciones No. 045, 046,047,048, 050, 051, 052, 079,080,081,082, 083,084, 085, 103 , 104, 108, 109,110, 117,119,120,121, 122 , 138, 139, 150, 156 , 172, 173,174,175,176, 200 ,218, 248,250,251,256,257,262,283 del 2025 y Convenio de Asociación 574 del 2025.  (Acumulado).</t>
  </si>
  <si>
    <r>
      <t xml:space="preserve">Creación del documento dignóstico o ruta diagnóstica y fichas de los escenarios </t>
    </r>
    <r>
      <rPr>
        <sz val="11"/>
        <rFont val="Arial"/>
        <family val="2"/>
      </rPr>
      <t>deportivos</t>
    </r>
  </si>
  <si>
    <t>A la fecha de este informe, se han realizado 200 acciones de mantenimiento preventivo recurrente a Escenarios Deportivos, por lo menos una vez en lo que va corrido del año, •	Durante el período de este reporte de la vigencia 2025, los Escenarios Deportivos Mayores, Medianos y Menores se inicia e implementa la ejecución del plan de trabajo para cada escenario. Lo anterior, para garantizar la recuperación de sus áreas deportivas, la presentación y mantenimiento preventivo de sus áreas externas e internas, recuperación, mantenimiento preventivo y conservación. De esta manera, se busca cumplir con las expectativas de los usuarios para el uso, goce y disfrute.•</t>
  </si>
  <si>
    <t>De acuerdo a las obras que se vienen ejecutando se hace seguimiento semanal y mensual por parte de la Oficina Asesora de infraestructura, seguimiento de obra mensual y semanal a contratista e interventoria</t>
  </si>
  <si>
    <t xml:space="preserve">Se realizó seguimiento al segundo trimestre del 2025 , el cual será publicado en el mes de julio  de 2025 </t>
  </si>
  <si>
    <t xml:space="preserve">Se realizaron 10 mesas de trabajos enfocadas en las especificaciones técnicas de los bienes y servicios </t>
  </si>
  <si>
    <t>Se realizaron las diferentes inspecciones a  través de las reviisón de lista de chequeo a la información y documentación.</t>
  </si>
  <si>
    <t xml:space="preserve">Se realizó comunicado para la solictud de actualización de Hoja de Vida SIGEP, enviado a personal de planta el dia 22 de julio de 2025. </t>
  </si>
  <si>
    <t>Se desarrollarán en el segundo semestre de la vigencia 2025.</t>
  </si>
  <si>
    <t>Se  diligenciaron 4 cartas de presentación, compromiso de cumplimiento del Código de Ëtica del Auditor Interno y del estado de audioría interna diligenciado</t>
  </si>
  <si>
    <t>Para este segundo trimestre continuo con la etapa de inscripción a los núcleros de iniciacion y formación deportiva, el cual estuvo habilitado hasta el mes de junio. Se realizaron reuniones periodicas semanales y mensuales con el equipo psicosocial, Administrativo y de docentes, para seguiientos y ajustes a los procesos de la EIFD y capacitaciones para el uso de la plataformas en este segundo trimestre. se continúa con la atención en los nucleos de iniciacion,  formacion deportiva.</t>
  </si>
  <si>
    <t xml:space="preserve">Para este periodo se recepcionaron documentos de organismos deportivos y se expidieron 11 actos administrativos de procesos de reconocimiento deportivos de los siguientes organismos deportivos: Club Atlético Nuevo Bosque, Club Chicas De Hierro, Club Valientes Del Deporte, Club  Mi Nueva Ilusión, Club Paso De Vencedor, Liga De Atletismo De Bolívar, Club Deportivo Academia Montes Sport, Club Deportivo De Futbol Matoza, Club Deportivo, Academia Monte Elite, Liga Bolivarense De Voleibol, Club Deportivo Wrestling.                                                        </t>
  </si>
  <si>
    <t xml:space="preserve">Se han realizado socializaciones sobre el uso adecuado del One Drive </t>
  </si>
  <si>
    <t xml:space="preserve">Realizar 3 capaictaciones  a los funcionarios  sobre  la Ley de Trasnparencia ((1712 de 2014)  y la Ley 734 de 2022 (Còdigo Disciplinario ûnico)  </t>
  </si>
  <si>
    <t xml:space="preserve">Se tiene programada para el segundo semestre de la vigencia 2025 </t>
  </si>
  <si>
    <t xml:space="preserve">Se realizaron 15 Capacitaciones a los usuarios interesados en el otorgamiento de reconocimiento deportivo(Acumulado) </t>
  </si>
  <si>
    <t>Se realizarón campañas de sensibilización en en seguridad y privacidad de la información (Cuida Tu Click)     
Se proyectó plan de mantenimiento preventivo y correctivo de ccomputadores.
Se realizó socializacción y configuración de OneDrive en los computador de la funcionaria  de la Oficina de Recreación y Escenarios deportivos, con el propósito de garantizar la protección y almacenamiento seguro de la información en la nube.
 Evidencias: 
https://idergov-my.sharepoint.com/:f:/g/personal/sistemas_ider_gov_co/ErJawfdr_lZDqI7E7e9QnAABzLviKsB8tXuCGNpyLd24vg?e=3cVPBX</t>
  </si>
  <si>
    <t xml:space="preserve"> En el segundo semestre se dará inicio a las verificaciones del FUID y validaciòn de la informaciòn contenida en el inventario documental..Se estan reaalizando revisión y verificación del los procesos y la información documental. </t>
  </si>
  <si>
    <t>Se esta realizando visitas al Consejo Territorial con el fin de obtener glosas  y revisiones necesarias al proceso</t>
  </si>
  <si>
    <t xml:space="preserve">Esta actividad de socialización del procedimiento de PQRSD del IDER, se realizó cronograma para la realización de las capactitaciones en el segundo semestre  del 2025. </t>
  </si>
  <si>
    <t>% VALOR EJECUTADO SEGUNDO TRIMESTRE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</si>
</sst>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font>
      <sz val="11"/>
      <color theme="1"/>
      <name val="Calibri"/>
      <family val="2"/>
      <scheme val="minor"/>
    </font>
    <font>
      <sz val="10"/>
      <name val="Arial"/>
      <family val="2"/>
    </font>
    <font>
      <sz val="8"/>
      <color theme="1"/>
      <name val="Arial"/>
      <family val="2"/>
    </font>
    <font>
      <b/>
      <sz val="8"/>
      <color theme="1"/>
      <name val="Arial"/>
      <family val="2"/>
    </font>
    <font>
      <b/>
      <sz val="8"/>
      <name val="Arial"/>
      <family val="2"/>
    </font>
    <font>
      <sz val="9"/>
      <color indexed="81"/>
      <name val="Tahoma"/>
      <family val="2"/>
    </font>
    <font>
      <b/>
      <sz val="9"/>
      <color indexed="81"/>
      <name val="Tahoma"/>
      <family val="2"/>
    </font>
    <font>
      <sz val="8"/>
      <name val="Calibri"/>
      <family val="2"/>
      <scheme val="minor"/>
    </font>
    <font>
      <sz val="8"/>
      <color rgb="FF000000"/>
      <name val="Arial"/>
      <family val="2"/>
    </font>
    <font>
      <sz val="10"/>
      <color theme="1"/>
      <name val="Calibri"/>
      <family val="2"/>
      <scheme val="minor"/>
    </font>
    <font>
      <b/>
      <sz val="8"/>
      <name val="Calibri"/>
      <family val="2"/>
    </font>
    <font>
      <sz val="8"/>
      <color theme="1"/>
      <name val="Calibri"/>
      <family val="2"/>
    </font>
    <font>
      <sz val="12"/>
      <color theme="1"/>
      <name val="Calibri"/>
      <family val="2"/>
      <scheme val="minor"/>
    </font>
    <font>
      <b/>
      <sz val="11"/>
      <color theme="1"/>
      <name val="Arial"/>
      <family val="2"/>
    </font>
    <font>
      <b/>
      <sz val="11"/>
      <name val="Arial"/>
      <family val="2"/>
    </font>
    <font>
      <sz val="11"/>
      <color theme="1"/>
      <name val="Arial"/>
      <family val="2"/>
    </font>
    <font>
      <sz val="11"/>
      <name val="Arial"/>
      <family val="2"/>
    </font>
    <font>
      <u/>
      <sz val="11"/>
      <color theme="1"/>
      <name val="Arial"/>
      <family val="2"/>
    </font>
    <font>
      <sz val="11"/>
      <color rgb="FFFF0000"/>
      <name val="Arial"/>
      <family val="2"/>
    </font>
    <font>
      <sz val="12"/>
      <color theme="1"/>
      <name val="Arial"/>
      <family val="2"/>
    </font>
    <font>
      <b/>
      <sz val="12"/>
      <color theme="1"/>
      <name val="Arial"/>
      <family val="2"/>
    </font>
    <font>
      <b/>
      <sz val="8"/>
      <name val="Calibri"/>
      <family val="2"/>
      <scheme val="minor"/>
    </font>
    <font>
      <sz val="8"/>
      <color theme="1"/>
      <name val="Calibri"/>
      <family val="2"/>
      <scheme val="minor"/>
    </font>
    <font>
      <b/>
      <sz val="8"/>
      <color theme="1"/>
      <name val="Calibri"/>
      <family val="2"/>
      <scheme val="minor"/>
    </font>
    <font>
      <sz val="8"/>
      <color rgb="FF000000"/>
      <name val="Calibri"/>
      <family val="2"/>
      <scheme val="minor"/>
    </font>
    <font>
      <b/>
      <sz val="11"/>
      <color theme="1"/>
      <name val="Calibri"/>
      <family val="2"/>
      <scheme val="minor"/>
    </font>
    <font>
      <sz val="11"/>
      <color theme="1"/>
      <name val="Calibri"/>
      <family val="2"/>
    </font>
    <font>
      <sz val="8"/>
      <color theme="1"/>
      <name val="Arial "/>
    </font>
    <font>
      <b/>
      <sz val="10"/>
      <name val="Arial"/>
      <family val="2"/>
    </font>
    <font>
      <sz val="10"/>
      <color theme="1"/>
      <name val="Arial"/>
      <family val="2"/>
    </font>
    <font>
      <sz val="9"/>
      <color theme="1"/>
      <name val="Calibri"/>
      <family val="2"/>
      <scheme val="minor"/>
    </font>
    <font>
      <b/>
      <sz val="11"/>
      <color theme="1"/>
      <name val="Calibri"/>
      <family val="2"/>
    </font>
    <font>
      <sz val="9"/>
      <color theme="1"/>
      <name val="Arial"/>
      <family val="2"/>
    </font>
    <font>
      <u/>
      <sz val="11"/>
      <color theme="10"/>
      <name val="Calibri"/>
      <family val="2"/>
      <scheme val="minor"/>
    </font>
    <font>
      <sz val="11"/>
      <color theme="1"/>
      <name val="Aptos"/>
      <family val="2"/>
    </font>
    <font>
      <sz val="11"/>
      <color theme="1"/>
      <name val="Calibri"/>
      <family val="2"/>
      <scheme val="minor"/>
    </font>
    <font>
      <u/>
      <sz val="11"/>
      <color theme="4"/>
      <name val="Calibri"/>
      <family val="2"/>
      <scheme val="minor"/>
    </font>
    <font>
      <sz val="11"/>
      <color theme="1"/>
      <name val="Arial "/>
    </font>
    <font>
      <b/>
      <sz val="14"/>
      <color theme="1"/>
      <name val="Arial"/>
      <family val="2"/>
    </font>
    <font>
      <b/>
      <sz val="14"/>
      <color theme="1"/>
      <name val="Calibri"/>
      <family val="2"/>
      <scheme val="minor"/>
    </font>
    <font>
      <sz val="14"/>
      <color theme="1"/>
      <name val="Arial "/>
    </font>
    <font>
      <b/>
      <sz val="14"/>
      <color theme="1"/>
      <name val="Arial "/>
    </font>
    <font>
      <sz val="11"/>
      <color rgb="FFFF0000"/>
      <name val="Calibri"/>
      <family val="2"/>
      <scheme val="minor"/>
    </font>
    <font>
      <u/>
      <sz val="8"/>
      <color theme="1"/>
      <name val="Calibri"/>
      <family val="2"/>
    </font>
    <font>
      <sz val="11"/>
      <name val="Calibri"/>
      <family val="2"/>
    </font>
    <font>
      <sz val="11"/>
      <color theme="4" tint="-0.249977111117893"/>
      <name val="Calibri"/>
      <family val="2"/>
      <scheme val="minor"/>
    </font>
    <font>
      <sz val="11"/>
      <name val="Calibri"/>
      <family val="2"/>
      <scheme val="minor"/>
    </font>
    <font>
      <u/>
      <sz val="11"/>
      <color theme="4" tint="-0.249977111117893"/>
      <name val="Calibri"/>
      <family val="2"/>
      <scheme val="minor"/>
    </font>
    <font>
      <b/>
      <sz val="14"/>
      <color theme="1"/>
      <name val="Calibri"/>
      <family val="2"/>
    </font>
    <font>
      <sz val="8"/>
      <name val="Arial"/>
      <family val="2"/>
    </font>
    <font>
      <sz val="8"/>
      <name val="Calibri"/>
      <family val="2"/>
    </font>
    <font>
      <sz val="11"/>
      <name val="Arial "/>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EB6E19"/>
        <bgColor indexed="64"/>
      </patternFill>
    </fill>
    <fill>
      <patternFill patternType="solid">
        <fgColor rgb="FFFF000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4" tint="0.39997558519241921"/>
        <bgColor indexed="64"/>
      </patternFill>
    </fill>
  </fills>
  <borders count="39">
    <border>
      <left/>
      <right/>
      <top/>
      <bottom/>
      <diagonal/>
    </border>
    <border>
      <left/>
      <right style="thin">
        <color auto="1"/>
      </right>
      <top style="thin">
        <color auto="1"/>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theme="1"/>
      </left>
      <right/>
      <top style="thin">
        <color theme="1"/>
      </top>
      <bottom style="thin">
        <color theme="1"/>
      </bottom>
      <diagonal/>
    </border>
    <border>
      <left style="thin">
        <color theme="1"/>
      </left>
      <right style="thin">
        <color indexed="64"/>
      </right>
      <top style="thin">
        <color theme="1"/>
      </top>
      <bottom/>
      <diagonal/>
    </border>
    <border>
      <left style="thin">
        <color theme="1"/>
      </left>
      <right style="thin">
        <color indexed="64"/>
      </right>
      <top/>
      <bottom/>
      <diagonal/>
    </border>
    <border>
      <left style="thin">
        <color theme="1"/>
      </left>
      <right/>
      <top style="thin">
        <color theme="1"/>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style="thin">
        <color theme="1"/>
      </left>
      <right/>
      <top/>
      <bottom style="thin">
        <color indexed="64"/>
      </bottom>
      <diagonal/>
    </border>
    <border>
      <left style="thin">
        <color indexed="64"/>
      </left>
      <right/>
      <top style="thin">
        <color indexed="64"/>
      </top>
      <bottom/>
      <diagonal/>
    </border>
  </borders>
  <cellStyleXfs count="4">
    <xf numFmtId="0" fontId="0" fillId="0" borderId="0"/>
    <xf numFmtId="0" fontId="1" fillId="0" borderId="0"/>
    <xf numFmtId="0" fontId="33" fillId="0" borderId="0" applyNumberFormat="0" applyFill="0" applyBorder="0" applyAlignment="0" applyProtection="0"/>
    <xf numFmtId="9" fontId="35" fillId="0" borderId="0" applyFont="0" applyFill="0" applyBorder="0" applyAlignment="0" applyProtection="0"/>
  </cellStyleXfs>
  <cellXfs count="443">
    <xf numFmtId="0" fontId="0" fillId="0" borderId="0" xfId="0"/>
    <xf numFmtId="0" fontId="0" fillId="0" borderId="0" xfId="0" applyAlignment="1">
      <alignment horizontal="left"/>
    </xf>
    <xf numFmtId="0" fontId="0" fillId="2" borderId="0" xfId="0" applyFill="1"/>
    <xf numFmtId="0" fontId="2" fillId="0" borderId="3" xfId="0" applyFont="1" applyBorder="1" applyAlignment="1">
      <alignment horizontal="center" vertical="center" wrapText="1"/>
    </xf>
    <xf numFmtId="0" fontId="2" fillId="0" borderId="0" xfId="0" applyFont="1" applyAlignment="1">
      <alignment horizontal="center" vertical="center" wrapText="1"/>
    </xf>
    <xf numFmtId="0" fontId="2" fillId="2" borderId="3" xfId="0" applyFont="1" applyFill="1" applyBorder="1" applyAlignment="1">
      <alignment horizontal="center" vertical="center" wrapText="1"/>
    </xf>
    <xf numFmtId="0" fontId="2" fillId="0" borderId="3" xfId="0" applyFont="1" applyBorder="1" applyAlignment="1">
      <alignment horizontal="center" vertical="center"/>
    </xf>
    <xf numFmtId="0" fontId="2" fillId="0" borderId="0" xfId="0" applyFont="1"/>
    <xf numFmtId="0" fontId="2" fillId="0" borderId="0" xfId="0" applyFont="1" applyAlignment="1">
      <alignment horizontal="center" vertical="center"/>
    </xf>
    <xf numFmtId="14" fontId="2" fillId="0" borderId="3" xfId="0" applyNumberFormat="1" applyFont="1" applyBorder="1" applyAlignment="1">
      <alignment horizontal="center" vertical="center"/>
    </xf>
    <xf numFmtId="0" fontId="8" fillId="2"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0" xfId="0" applyFont="1" applyFill="1" applyAlignment="1">
      <alignment horizontal="center" vertical="center" wrapText="1"/>
    </xf>
    <xf numFmtId="14" fontId="2" fillId="2" borderId="3" xfId="0" applyNumberFormat="1" applyFont="1" applyFill="1" applyBorder="1" applyAlignment="1">
      <alignment horizontal="center" vertical="center"/>
    </xf>
    <xf numFmtId="0" fontId="11" fillId="0" borderId="3" xfId="0" applyFont="1" applyBorder="1" applyAlignment="1">
      <alignment horizontal="center" vertical="center"/>
    </xf>
    <xf numFmtId="0" fontId="11" fillId="0" borderId="3" xfId="0" applyFont="1" applyBorder="1" applyAlignment="1">
      <alignment horizontal="center" vertical="center" wrapText="1"/>
    </xf>
    <xf numFmtId="0" fontId="9" fillId="0" borderId="0" xfId="0" applyFont="1"/>
    <xf numFmtId="0" fontId="15" fillId="0" borderId="3" xfId="0" applyFont="1" applyBorder="1" applyAlignment="1">
      <alignment horizontal="center" vertical="center" wrapText="1"/>
    </xf>
    <xf numFmtId="0" fontId="15" fillId="0" borderId="3" xfId="0" applyFont="1" applyBorder="1" applyAlignment="1">
      <alignment horizontal="center" vertical="center"/>
    </xf>
    <xf numFmtId="0" fontId="15" fillId="2" borderId="3" xfId="0" applyFont="1" applyFill="1" applyBorder="1" applyAlignment="1">
      <alignment horizontal="center" vertical="center" wrapText="1"/>
    </xf>
    <xf numFmtId="0" fontId="12" fillId="0" borderId="0" xfId="0" applyFont="1"/>
    <xf numFmtId="0" fontId="13" fillId="5" borderId="16" xfId="0" applyFont="1" applyFill="1" applyBorder="1" applyAlignment="1">
      <alignment vertical="center"/>
    </xf>
    <xf numFmtId="0" fontId="13" fillId="5" borderId="17" xfId="0" applyFont="1" applyFill="1" applyBorder="1" applyAlignment="1">
      <alignment horizontal="center" vertical="center"/>
    </xf>
    <xf numFmtId="0" fontId="13" fillId="5" borderId="17" xfId="0" applyFont="1" applyFill="1" applyBorder="1" applyAlignment="1">
      <alignment vertical="center"/>
    </xf>
    <xf numFmtId="0" fontId="13" fillId="5" borderId="17" xfId="0" applyFont="1" applyFill="1" applyBorder="1" applyAlignment="1">
      <alignment horizontal="left" vertical="center"/>
    </xf>
    <xf numFmtId="0" fontId="14" fillId="5" borderId="29" xfId="1" applyFont="1" applyFill="1" applyBorder="1" applyAlignment="1">
      <alignment horizontal="center" vertical="center" wrapText="1"/>
    </xf>
    <xf numFmtId="0" fontId="14" fillId="5" borderId="17" xfId="1" applyFont="1" applyFill="1" applyBorder="1" applyAlignment="1">
      <alignment horizontal="center" vertical="center" wrapText="1"/>
    </xf>
    <xf numFmtId="0" fontId="14" fillId="5" borderId="29" xfId="1" applyFont="1" applyFill="1" applyBorder="1" applyAlignment="1">
      <alignment horizontal="left" vertical="center" wrapText="1"/>
    </xf>
    <xf numFmtId="0" fontId="13" fillId="6" borderId="2" xfId="0" applyFont="1" applyFill="1" applyBorder="1" applyAlignment="1">
      <alignment horizontal="center" vertical="center" wrapText="1"/>
    </xf>
    <xf numFmtId="0" fontId="15" fillId="0" borderId="7" xfId="0" applyFont="1" applyBorder="1" applyAlignment="1">
      <alignment horizontal="center" vertical="center" wrapText="1"/>
    </xf>
    <xf numFmtId="0" fontId="15" fillId="2" borderId="7" xfId="0" applyFont="1" applyFill="1" applyBorder="1" applyAlignment="1">
      <alignment horizontal="center" vertical="center" wrapText="1"/>
    </xf>
    <xf numFmtId="0" fontId="15" fillId="0" borderId="23" xfId="0" applyFont="1" applyBorder="1" applyAlignment="1">
      <alignment horizontal="center" vertical="center" wrapText="1"/>
    </xf>
    <xf numFmtId="0" fontId="15" fillId="0" borderId="32" xfId="0" applyFont="1" applyBorder="1" applyAlignment="1">
      <alignment horizontal="center" vertical="center" wrapText="1"/>
    </xf>
    <xf numFmtId="0" fontId="15" fillId="2" borderId="3" xfId="0" applyFont="1" applyFill="1" applyBorder="1" applyAlignment="1">
      <alignment horizontal="justify" vertical="center" wrapText="1"/>
    </xf>
    <xf numFmtId="0" fontId="15" fillId="0" borderId="3" xfId="0" applyFont="1" applyBorder="1" applyAlignment="1">
      <alignment horizontal="justify" vertical="center" wrapText="1"/>
    </xf>
    <xf numFmtId="0" fontId="15" fillId="3" borderId="3"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2" borderId="3" xfId="0" applyFont="1" applyFill="1" applyBorder="1" applyAlignment="1">
      <alignment horizontal="center" vertical="center"/>
    </xf>
    <xf numFmtId="0" fontId="15" fillId="2" borderId="32" xfId="0" applyFont="1" applyFill="1" applyBorder="1" applyAlignment="1">
      <alignment horizontal="center" vertical="center" wrapText="1"/>
    </xf>
    <xf numFmtId="0" fontId="19" fillId="4" borderId="13" xfId="0" applyFont="1" applyFill="1" applyBorder="1"/>
    <xf numFmtId="0" fontId="19" fillId="4" borderId="15" xfId="0" applyFont="1" applyFill="1" applyBorder="1"/>
    <xf numFmtId="0" fontId="19" fillId="4" borderId="15" xfId="0" applyFont="1" applyFill="1" applyBorder="1" applyAlignment="1">
      <alignment horizontal="center"/>
    </xf>
    <xf numFmtId="0" fontId="19" fillId="4" borderId="15" xfId="0" applyFont="1" applyFill="1" applyBorder="1" applyAlignment="1">
      <alignment horizontal="justify" vertical="center"/>
    </xf>
    <xf numFmtId="0" fontId="19" fillId="4" borderId="15" xfId="0" applyFont="1" applyFill="1" applyBorder="1" applyAlignment="1">
      <alignment horizontal="center" vertical="center"/>
    </xf>
    <xf numFmtId="0" fontId="19" fillId="4" borderId="14" xfId="0" applyFont="1" applyFill="1" applyBorder="1"/>
    <xf numFmtId="0" fontId="15" fillId="0" borderId="6" xfId="0" applyFont="1" applyBorder="1" applyAlignment="1">
      <alignment horizontal="center" vertical="center" wrapText="1"/>
    </xf>
    <xf numFmtId="0" fontId="15" fillId="2" borderId="7" xfId="0" applyFont="1" applyFill="1" applyBorder="1" applyAlignment="1">
      <alignment horizontal="center" vertical="center"/>
    </xf>
    <xf numFmtId="14" fontId="15" fillId="2" borderId="2" xfId="0" applyNumberFormat="1" applyFont="1" applyFill="1" applyBorder="1" applyAlignment="1">
      <alignment horizontal="center" vertical="center" wrapText="1"/>
    </xf>
    <xf numFmtId="14" fontId="15" fillId="2" borderId="5" xfId="0" applyNumberFormat="1" applyFont="1" applyFill="1" applyBorder="1" applyAlignment="1">
      <alignment horizontal="center" vertical="center" wrapText="1"/>
    </xf>
    <xf numFmtId="14" fontId="15" fillId="2" borderId="3" xfId="0" applyNumberFormat="1" applyFont="1" applyFill="1" applyBorder="1" applyAlignment="1">
      <alignment horizontal="center" vertical="center" wrapText="1"/>
    </xf>
    <xf numFmtId="14" fontId="15" fillId="2" borderId="6" xfId="0" applyNumberFormat="1" applyFont="1" applyFill="1" applyBorder="1" applyAlignment="1">
      <alignment horizontal="center" vertical="center" wrapText="1"/>
    </xf>
    <xf numFmtId="0" fontId="2" fillId="0" borderId="3" xfId="0" applyFont="1" applyBorder="1" applyAlignment="1">
      <alignment horizontal="center" wrapText="1"/>
    </xf>
    <xf numFmtId="14" fontId="22" fillId="0" borderId="3" xfId="0" applyNumberFormat="1" applyFont="1" applyBorder="1" applyAlignment="1">
      <alignment horizontal="center" vertical="center"/>
    </xf>
    <xf numFmtId="0" fontId="22" fillId="2" borderId="3" xfId="0" applyFont="1" applyFill="1" applyBorder="1" applyAlignment="1">
      <alignment horizontal="center" vertical="center" wrapText="1"/>
    </xf>
    <xf numFmtId="0" fontId="22" fillId="0" borderId="3" xfId="0" applyFont="1" applyBorder="1" applyAlignment="1">
      <alignment horizontal="center" vertical="center" wrapText="1"/>
    </xf>
    <xf numFmtId="0" fontId="22" fillId="0" borderId="3" xfId="0" applyFont="1" applyBorder="1" applyAlignment="1">
      <alignment horizontal="center" vertical="center"/>
    </xf>
    <xf numFmtId="0" fontId="23" fillId="2" borderId="12"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3" fillId="2" borderId="9" xfId="0" applyFont="1" applyFill="1" applyBorder="1" applyAlignment="1">
      <alignment horizontal="center" vertical="center" wrapText="1"/>
    </xf>
    <xf numFmtId="0" fontId="20" fillId="4" borderId="34" xfId="0" applyFont="1" applyFill="1" applyBorder="1" applyAlignment="1">
      <alignment horizontal="center" vertical="center"/>
    </xf>
    <xf numFmtId="0" fontId="4" fillId="8" borderId="6"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0" borderId="3" xfId="0" applyFont="1" applyBorder="1" applyAlignment="1">
      <alignment horizontal="center" vertical="center" wrapText="1"/>
    </xf>
    <xf numFmtId="0" fontId="27" fillId="0" borderId="3" xfId="0" applyFont="1" applyBorder="1" applyAlignment="1">
      <alignment horizontal="center" wrapText="1"/>
    </xf>
    <xf numFmtId="14" fontId="27" fillId="0" borderId="3" xfId="0" applyNumberFormat="1" applyFont="1" applyBorder="1" applyAlignment="1">
      <alignment horizontal="center" vertical="center" wrapText="1"/>
    </xf>
    <xf numFmtId="0" fontId="27" fillId="0" borderId="3" xfId="0" applyFont="1" applyBorder="1" applyAlignment="1">
      <alignment horizontal="center" vertical="center"/>
    </xf>
    <xf numFmtId="14" fontId="27" fillId="0" borderId="3" xfId="0" applyNumberFormat="1" applyFont="1" applyBorder="1" applyAlignment="1">
      <alignment horizontal="center" vertical="center"/>
    </xf>
    <xf numFmtId="0" fontId="29" fillId="2" borderId="7" xfId="0" applyFont="1" applyFill="1" applyBorder="1" applyAlignment="1">
      <alignment horizontal="center" vertical="center" wrapText="1"/>
    </xf>
    <xf numFmtId="14" fontId="29" fillId="0" borderId="6" xfId="0" applyNumberFormat="1" applyFont="1" applyBorder="1" applyAlignment="1">
      <alignment horizontal="center" vertical="center"/>
    </xf>
    <xf numFmtId="14" fontId="29" fillId="0" borderId="3" xfId="0" applyNumberFormat="1" applyFont="1" applyBorder="1" applyAlignment="1">
      <alignment horizontal="center" vertical="center"/>
    </xf>
    <xf numFmtId="0" fontId="29" fillId="2" borderId="3" xfId="0" applyFont="1" applyFill="1" applyBorder="1" applyAlignment="1">
      <alignment horizontal="center" vertical="center" wrapText="1"/>
    </xf>
    <xf numFmtId="0" fontId="29" fillId="2" borderId="3" xfId="0" applyFont="1" applyFill="1" applyBorder="1" applyAlignment="1">
      <alignment horizontal="center" wrapText="1"/>
    </xf>
    <xf numFmtId="0" fontId="28" fillId="8" borderId="3" xfId="0" applyFont="1" applyFill="1" applyBorder="1" applyAlignment="1">
      <alignment horizontal="center" vertical="center" wrapText="1"/>
    </xf>
    <xf numFmtId="0" fontId="21" fillId="8" borderId="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2" fillId="0" borderId="3" xfId="0" applyFont="1" applyBorder="1" applyAlignment="1">
      <alignment vertical="center" wrapText="1"/>
    </xf>
    <xf numFmtId="9" fontId="11" fillId="0" borderId="3" xfId="0" applyNumberFormat="1" applyFont="1" applyBorder="1" applyAlignment="1">
      <alignment horizontal="center" vertical="center"/>
    </xf>
    <xf numFmtId="0" fontId="30" fillId="0" borderId="3" xfId="0" applyFont="1" applyBorder="1" applyAlignment="1">
      <alignment horizontal="center" vertical="center" wrapText="1"/>
    </xf>
    <xf numFmtId="9" fontId="30" fillId="0" borderId="3" xfId="0" applyNumberFormat="1" applyFont="1" applyBorder="1" applyAlignment="1">
      <alignment horizontal="center" vertical="center"/>
    </xf>
    <xf numFmtId="9" fontId="30" fillId="0" borderId="3" xfId="0" applyNumberFormat="1" applyFont="1" applyBorder="1" applyAlignment="1">
      <alignment horizontal="center" vertical="center" wrapText="1"/>
    </xf>
    <xf numFmtId="0" fontId="0" fillId="0" borderId="3" xfId="0" applyBorder="1"/>
    <xf numFmtId="0" fontId="31" fillId="8" borderId="3" xfId="0" applyFont="1" applyFill="1" applyBorder="1" applyAlignment="1">
      <alignment horizontal="center" vertical="center"/>
    </xf>
    <xf numFmtId="9" fontId="31" fillId="8" borderId="3" xfId="0" applyNumberFormat="1" applyFont="1" applyFill="1" applyBorder="1" applyAlignment="1">
      <alignment horizontal="center" vertical="center"/>
    </xf>
    <xf numFmtId="0" fontId="26" fillId="8" borderId="3" xfId="0" applyFont="1" applyFill="1" applyBorder="1"/>
    <xf numFmtId="0" fontId="0" fillId="8" borderId="3" xfId="0" applyFill="1" applyBorder="1"/>
    <xf numFmtId="9" fontId="25" fillId="8" borderId="3" xfId="0" applyNumberFormat="1" applyFont="1" applyFill="1" applyBorder="1" applyAlignment="1">
      <alignment horizontal="center" vertical="center"/>
    </xf>
    <xf numFmtId="9" fontId="2" fillId="0" borderId="3" xfId="0" applyNumberFormat="1" applyFont="1" applyBorder="1" applyAlignment="1">
      <alignment horizontal="center" vertical="center"/>
    </xf>
    <xf numFmtId="0" fontId="32" fillId="0" borderId="3" xfId="0" applyFont="1" applyBorder="1" applyAlignment="1">
      <alignment horizontal="center" vertical="center" wrapText="1"/>
    </xf>
    <xf numFmtId="9" fontId="32" fillId="0" borderId="3" xfId="0" applyNumberFormat="1" applyFont="1" applyBorder="1" applyAlignment="1">
      <alignment horizontal="center" vertical="center"/>
    </xf>
    <xf numFmtId="9" fontId="32" fillId="0" borderId="3" xfId="0" applyNumberFormat="1" applyFont="1" applyBorder="1" applyAlignment="1">
      <alignment horizontal="center" vertical="center" wrapText="1"/>
    </xf>
    <xf numFmtId="0" fontId="15" fillId="0" borderId="3" xfId="0" applyFont="1" applyBorder="1"/>
    <xf numFmtId="0" fontId="13" fillId="8" borderId="3" xfId="0" applyFont="1" applyFill="1" applyBorder="1" applyAlignment="1">
      <alignment horizontal="center" vertical="center"/>
    </xf>
    <xf numFmtId="9" fontId="13" fillId="8" borderId="3" xfId="0" applyNumberFormat="1" applyFont="1" applyFill="1" applyBorder="1" applyAlignment="1">
      <alignment horizontal="center" vertical="center"/>
    </xf>
    <xf numFmtId="0" fontId="15" fillId="8" borderId="3" xfId="0" applyFont="1" applyFill="1" applyBorder="1"/>
    <xf numFmtId="0" fontId="12" fillId="9" borderId="3" xfId="0" applyFont="1" applyFill="1" applyBorder="1"/>
    <xf numFmtId="14" fontId="2" fillId="0" borderId="3" xfId="0" applyNumberFormat="1" applyFont="1" applyBorder="1" applyAlignment="1">
      <alignment horizontal="left" vertical="center" wrapText="1"/>
    </xf>
    <xf numFmtId="14" fontId="2" fillId="0" borderId="3" xfId="0" applyNumberFormat="1" applyFont="1" applyBorder="1" applyAlignment="1">
      <alignment vertical="center" wrapText="1"/>
    </xf>
    <xf numFmtId="0" fontId="3" fillId="0" borderId="3" xfId="0" applyFont="1" applyBorder="1" applyAlignment="1">
      <alignment vertical="center" wrapText="1"/>
    </xf>
    <xf numFmtId="0" fontId="13" fillId="4" borderId="3" xfId="0" applyFont="1" applyFill="1" applyBorder="1" applyAlignment="1">
      <alignment vertical="center" wrapText="1"/>
    </xf>
    <xf numFmtId="9" fontId="15" fillId="0" borderId="3" xfId="0" applyNumberFormat="1" applyFont="1" applyBorder="1" applyAlignment="1">
      <alignment horizontal="center" vertical="center"/>
    </xf>
    <xf numFmtId="9" fontId="11" fillId="2" borderId="3" xfId="0" applyNumberFormat="1" applyFont="1" applyFill="1" applyBorder="1" applyAlignment="1">
      <alignment horizontal="center" vertical="center"/>
    </xf>
    <xf numFmtId="9" fontId="2" fillId="0" borderId="3" xfId="0" applyNumberFormat="1" applyFont="1" applyBorder="1" applyAlignment="1">
      <alignment horizontal="center" vertical="center" wrapText="1"/>
    </xf>
    <xf numFmtId="0" fontId="0" fillId="0" borderId="3" xfId="0" applyBorder="1" applyAlignment="1">
      <alignment horizontal="center" wrapText="1"/>
    </xf>
    <xf numFmtId="0" fontId="22" fillId="0" borderId="3" xfId="0" applyFont="1" applyBorder="1"/>
    <xf numFmtId="9" fontId="22" fillId="0" borderId="3" xfId="0" applyNumberFormat="1" applyFont="1" applyBorder="1" applyAlignment="1">
      <alignment horizontal="center" vertical="center"/>
    </xf>
    <xf numFmtId="9" fontId="22" fillId="2" borderId="3" xfId="0" applyNumberFormat="1" applyFont="1" applyFill="1" applyBorder="1" applyAlignment="1">
      <alignment horizontal="center" vertical="center"/>
    </xf>
    <xf numFmtId="9" fontId="22" fillId="0" borderId="3" xfId="0" applyNumberFormat="1" applyFont="1" applyBorder="1" applyAlignment="1">
      <alignment horizontal="center" vertical="center" wrapText="1"/>
    </xf>
    <xf numFmtId="0" fontId="23" fillId="8" borderId="3" xfId="0" applyFont="1" applyFill="1" applyBorder="1" applyAlignment="1">
      <alignment horizontal="center" vertical="center"/>
    </xf>
    <xf numFmtId="9" fontId="23" fillId="8" borderId="3" xfId="0" applyNumberFormat="1" applyFont="1" applyFill="1" applyBorder="1" applyAlignment="1">
      <alignment horizontal="center" vertical="center"/>
    </xf>
    <xf numFmtId="0" fontId="22" fillId="8" borderId="3" xfId="0" applyFont="1" applyFill="1" applyBorder="1"/>
    <xf numFmtId="0" fontId="22" fillId="0" borderId="0" xfId="0" applyFont="1"/>
    <xf numFmtId="0" fontId="0" fillId="0" borderId="3" xfId="0" applyBorder="1" applyAlignment="1">
      <alignment horizontal="center" vertical="center" wrapText="1"/>
    </xf>
    <xf numFmtId="0" fontId="33" fillId="2" borderId="3" xfId="2" applyFill="1" applyBorder="1" applyAlignment="1">
      <alignment horizontal="center" vertical="center" wrapText="1"/>
    </xf>
    <xf numFmtId="0" fontId="34" fillId="0" borderId="3" xfId="0" applyFont="1" applyBorder="1" applyAlignment="1">
      <alignment horizontal="center" vertical="center" wrapText="1"/>
    </xf>
    <xf numFmtId="0" fontId="33" fillId="0" borderId="3" xfId="2" applyBorder="1" applyAlignment="1">
      <alignment horizontal="center" vertical="center" wrapText="1"/>
    </xf>
    <xf numFmtId="0" fontId="0" fillId="0" borderId="3" xfId="0" applyBorder="1" applyAlignment="1">
      <alignment horizontal="center" vertical="center"/>
    </xf>
    <xf numFmtId="0" fontId="36" fillId="0" borderId="3" xfId="2" applyFont="1" applyBorder="1" applyAlignment="1">
      <alignment horizontal="center" wrapText="1"/>
    </xf>
    <xf numFmtId="0" fontId="36" fillId="0" borderId="3" xfId="2" applyFont="1" applyBorder="1" applyAlignment="1">
      <alignment horizontal="center" vertical="center" wrapText="1"/>
    </xf>
    <xf numFmtId="0" fontId="34" fillId="0" borderId="3" xfId="0" applyFont="1" applyBorder="1" applyAlignment="1">
      <alignment horizontal="center" vertical="center"/>
    </xf>
    <xf numFmtId="9" fontId="0" fillId="0" borderId="3" xfId="0" applyNumberFormat="1" applyBorder="1" applyAlignment="1">
      <alignment horizontal="center" vertical="center" wrapText="1"/>
    </xf>
    <xf numFmtId="9" fontId="15" fillId="2" borderId="3" xfId="0" applyNumberFormat="1" applyFont="1" applyFill="1" applyBorder="1" applyAlignment="1">
      <alignment horizontal="center" vertical="center"/>
    </xf>
    <xf numFmtId="9" fontId="0" fillId="2" borderId="3" xfId="0" applyNumberFormat="1" applyFill="1" applyBorder="1" applyAlignment="1">
      <alignment horizontal="center" vertical="center"/>
    </xf>
    <xf numFmtId="0" fontId="38" fillId="4" borderId="3" xfId="0" applyFont="1" applyFill="1" applyBorder="1" applyAlignment="1">
      <alignment horizontal="center" vertical="center"/>
    </xf>
    <xf numFmtId="9" fontId="38" fillId="4" borderId="3" xfId="0" applyNumberFormat="1" applyFont="1" applyFill="1" applyBorder="1" applyAlignment="1">
      <alignment horizontal="center" vertical="center"/>
    </xf>
    <xf numFmtId="0" fontId="40" fillId="0" borderId="3" xfId="0" applyFont="1" applyBorder="1" applyAlignment="1">
      <alignment horizontal="center" vertical="center"/>
    </xf>
    <xf numFmtId="0" fontId="40" fillId="0" borderId="3" xfId="0" applyFont="1" applyBorder="1" applyAlignment="1">
      <alignment horizontal="center" vertical="center" wrapText="1"/>
    </xf>
    <xf numFmtId="10" fontId="40" fillId="0" borderId="3" xfId="0" applyNumberFormat="1" applyFont="1" applyBorder="1" applyAlignment="1">
      <alignment horizontal="center" vertical="center"/>
    </xf>
    <xf numFmtId="9" fontId="40" fillId="0" borderId="3" xfId="3" applyFont="1" applyBorder="1" applyAlignment="1">
      <alignment horizontal="center" vertical="center"/>
    </xf>
    <xf numFmtId="9" fontId="40" fillId="0" borderId="3" xfId="0" applyNumberFormat="1" applyFont="1" applyBorder="1" applyAlignment="1">
      <alignment horizontal="center" vertical="center"/>
    </xf>
    <xf numFmtId="9" fontId="41" fillId="10" borderId="3" xfId="0" applyNumberFormat="1" applyFont="1" applyFill="1" applyBorder="1" applyAlignment="1">
      <alignment horizontal="center" vertical="center"/>
    </xf>
    <xf numFmtId="0" fontId="39" fillId="10" borderId="3" xfId="0" applyFont="1" applyFill="1" applyBorder="1" applyAlignment="1">
      <alignment horizontal="center" vertical="center"/>
    </xf>
    <xf numFmtId="0" fontId="39" fillId="10" borderId="3" xfId="0" applyFont="1" applyFill="1" applyBorder="1" applyAlignment="1">
      <alignment horizontal="center" vertical="center" wrapText="1"/>
    </xf>
    <xf numFmtId="9" fontId="0" fillId="0" borderId="3" xfId="0" applyNumberFormat="1" applyBorder="1"/>
    <xf numFmtId="0" fontId="0" fillId="0" borderId="3" xfId="0" applyBorder="1" applyAlignment="1">
      <alignment wrapText="1"/>
    </xf>
    <xf numFmtId="0" fontId="2" fillId="0" borderId="3" xfId="0" applyFont="1" applyBorder="1" applyAlignment="1">
      <alignment horizontal="justify" vertical="center" wrapText="1"/>
    </xf>
    <xf numFmtId="9" fontId="0" fillId="0" borderId="3" xfId="0" applyNumberFormat="1" applyBorder="1" applyAlignment="1">
      <alignment horizontal="center"/>
    </xf>
    <xf numFmtId="0" fontId="0" fillId="0" borderId="7" xfId="0" applyBorder="1" applyAlignment="1">
      <alignment horizontal="center" vertical="center"/>
    </xf>
    <xf numFmtId="0" fontId="30" fillId="0" borderId="7" xfId="0" applyFont="1" applyBorder="1" applyAlignment="1">
      <alignment horizontal="center" vertical="center" wrapText="1"/>
    </xf>
    <xf numFmtId="0" fontId="33" fillId="0" borderId="3" xfId="2" applyBorder="1" applyAlignment="1">
      <alignment wrapText="1"/>
    </xf>
    <xf numFmtId="9" fontId="0" fillId="0" borderId="3" xfId="0" applyNumberFormat="1" applyBorder="1" applyAlignment="1">
      <alignment horizontal="center" vertical="center"/>
    </xf>
    <xf numFmtId="0" fontId="44" fillId="0" borderId="3" xfId="0" applyFont="1" applyBorder="1" applyAlignment="1">
      <alignment horizontal="center" vertical="center" wrapText="1"/>
    </xf>
    <xf numFmtId="0" fontId="0" fillId="0" borderId="3" xfId="0" applyBorder="1" applyAlignment="1">
      <alignment vertical="center" wrapText="1"/>
    </xf>
    <xf numFmtId="0" fontId="47" fillId="0" borderId="3" xfId="2" applyFont="1" applyBorder="1" applyAlignment="1">
      <alignment horizontal="center" vertical="center" wrapText="1"/>
    </xf>
    <xf numFmtId="0" fontId="47" fillId="0" borderId="3" xfId="0" applyFont="1" applyBorder="1" applyAlignment="1">
      <alignment horizontal="center" vertical="center" wrapText="1"/>
    </xf>
    <xf numFmtId="0" fontId="30" fillId="0" borderId="7" xfId="0" applyFont="1" applyBorder="1" applyAlignment="1">
      <alignment vertical="center" wrapText="1"/>
    </xf>
    <xf numFmtId="9" fontId="0" fillId="0" borderId="3" xfId="0" applyNumberFormat="1" applyBorder="1" applyAlignment="1">
      <alignment vertical="center"/>
    </xf>
    <xf numFmtId="9" fontId="39" fillId="8" borderId="3" xfId="0" applyNumberFormat="1" applyFont="1" applyFill="1" applyBorder="1" applyAlignment="1">
      <alignment horizontal="center"/>
    </xf>
    <xf numFmtId="0" fontId="48" fillId="8" borderId="3" xfId="0" applyFont="1" applyFill="1" applyBorder="1" applyAlignment="1">
      <alignment horizontal="center" vertical="center"/>
    </xf>
    <xf numFmtId="9" fontId="48" fillId="8" borderId="3" xfId="0" applyNumberFormat="1" applyFont="1" applyFill="1" applyBorder="1" applyAlignment="1">
      <alignment horizontal="center" vertical="center"/>
    </xf>
    <xf numFmtId="0" fontId="7" fillId="0" borderId="3" xfId="0" applyFont="1" applyBorder="1" applyAlignment="1">
      <alignment horizontal="center" vertical="center" wrapText="1"/>
    </xf>
    <xf numFmtId="9" fontId="7" fillId="2" borderId="3" xfId="0" applyNumberFormat="1" applyFont="1" applyFill="1" applyBorder="1" applyAlignment="1">
      <alignment horizontal="center" vertical="center"/>
    </xf>
    <xf numFmtId="0" fontId="49" fillId="0" borderId="3" xfId="0" applyFont="1" applyBorder="1" applyAlignment="1">
      <alignment horizontal="center" vertical="center" wrapText="1"/>
    </xf>
    <xf numFmtId="9" fontId="50" fillId="0" borderId="3" xfId="0" applyNumberFormat="1" applyFont="1" applyBorder="1" applyAlignment="1">
      <alignment horizontal="center" vertical="center"/>
    </xf>
    <xf numFmtId="9" fontId="2" fillId="2" borderId="3" xfId="0" applyNumberFormat="1" applyFont="1" applyFill="1" applyBorder="1" applyAlignment="1">
      <alignment horizontal="center" vertical="center"/>
    </xf>
    <xf numFmtId="9" fontId="46" fillId="0" borderId="3" xfId="0" applyNumberFormat="1" applyFont="1" applyBorder="1" applyAlignment="1">
      <alignment horizontal="center" vertical="center"/>
    </xf>
    <xf numFmtId="9" fontId="16" fillId="0" borderId="3" xfId="0" applyNumberFormat="1" applyFont="1" applyBorder="1" applyAlignment="1">
      <alignment horizontal="center" vertical="center"/>
    </xf>
    <xf numFmtId="0" fontId="16" fillId="0" borderId="3" xfId="0" applyFont="1" applyBorder="1" applyAlignment="1">
      <alignment horizontal="center" vertical="center" wrapText="1"/>
    </xf>
    <xf numFmtId="9" fontId="16" fillId="2" borderId="3" xfId="0" applyNumberFormat="1" applyFont="1" applyFill="1" applyBorder="1" applyAlignment="1">
      <alignment horizontal="center" vertical="center"/>
    </xf>
    <xf numFmtId="0" fontId="12" fillId="4" borderId="3" xfId="0" applyFont="1" applyFill="1" applyBorder="1"/>
    <xf numFmtId="0" fontId="0" fillId="2" borderId="3" xfId="0" applyFill="1" applyBorder="1" applyAlignment="1">
      <alignment horizontal="center" vertical="center" wrapText="1"/>
    </xf>
    <xf numFmtId="9" fontId="2" fillId="2" borderId="3" xfId="0" applyNumberFormat="1" applyFont="1" applyFill="1" applyBorder="1" applyAlignment="1">
      <alignment horizontal="center" vertical="center" wrapText="1"/>
    </xf>
    <xf numFmtId="0" fontId="41" fillId="10" borderId="23" xfId="0" applyFont="1" applyFill="1" applyBorder="1" applyAlignment="1">
      <alignment horizontal="center" vertical="center"/>
    </xf>
    <xf numFmtId="0" fontId="41" fillId="10" borderId="32" xfId="0" applyFont="1" applyFill="1" applyBorder="1" applyAlignment="1">
      <alignment horizontal="center" vertical="center"/>
    </xf>
    <xf numFmtId="0" fontId="15" fillId="2" borderId="6" xfId="0" applyFont="1" applyFill="1" applyBorder="1" applyAlignment="1">
      <alignment horizontal="center" vertical="center" wrapText="1"/>
    </xf>
    <xf numFmtId="0" fontId="15"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6" xfId="0" applyFont="1" applyBorder="1" applyAlignment="1">
      <alignment horizontal="center" vertical="center" wrapText="1"/>
    </xf>
    <xf numFmtId="14" fontId="15" fillId="2" borderId="5" xfId="0" applyNumberFormat="1" applyFont="1" applyFill="1" applyBorder="1" applyAlignment="1">
      <alignment horizontal="center" vertical="center" wrapText="1"/>
    </xf>
    <xf numFmtId="14" fontId="15" fillId="2" borderId="31" xfId="0" applyNumberFormat="1" applyFont="1" applyFill="1" applyBorder="1" applyAlignment="1">
      <alignment horizontal="center" vertical="center" wrapText="1"/>
    </xf>
    <xf numFmtId="0" fontId="15" fillId="2" borderId="7" xfId="0" applyFont="1" applyFill="1" applyBorder="1" applyAlignment="1">
      <alignment horizontal="center" vertical="center" wrapText="1"/>
    </xf>
    <xf numFmtId="9" fontId="15" fillId="0" borderId="6" xfId="0" applyNumberFormat="1" applyFont="1" applyBorder="1" applyAlignment="1">
      <alignment horizontal="center" vertical="center"/>
    </xf>
    <xf numFmtId="0" fontId="15" fillId="0" borderId="7" xfId="0" applyFont="1" applyBorder="1" applyAlignment="1">
      <alignment horizontal="center" vertical="center"/>
    </xf>
    <xf numFmtId="9" fontId="0" fillId="0" borderId="6" xfId="0" applyNumberFormat="1"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13" fillId="6" borderId="2" xfId="0" applyFont="1" applyFill="1" applyBorder="1" applyAlignment="1">
      <alignment horizontal="center" vertical="center" wrapText="1"/>
    </xf>
    <xf numFmtId="0" fontId="15" fillId="6" borderId="5"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3" fillId="6" borderId="7" xfId="0" applyFont="1" applyFill="1" applyBorder="1" applyAlignment="1">
      <alignment horizontal="center" vertical="center" wrapText="1"/>
    </xf>
    <xf numFmtId="14" fontId="15" fillId="2" borderId="3" xfId="0" applyNumberFormat="1" applyFont="1" applyFill="1" applyBorder="1" applyAlignment="1">
      <alignment horizontal="center" vertical="center" wrapText="1"/>
    </xf>
    <xf numFmtId="0" fontId="15" fillId="7" borderId="6" xfId="0" applyFont="1" applyFill="1" applyBorder="1" applyAlignment="1">
      <alignment horizontal="center" vertical="center" wrapText="1"/>
    </xf>
    <xf numFmtId="0" fontId="15" fillId="7" borderId="7"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5" fillId="0" borderId="6" xfId="0" applyFont="1" applyBorder="1" applyAlignment="1">
      <alignment horizontal="center" vertical="center"/>
    </xf>
    <xf numFmtId="0" fontId="15" fillId="0" borderId="5" xfId="0" applyFont="1" applyBorder="1" applyAlignment="1">
      <alignment horizontal="center" vertical="center"/>
    </xf>
    <xf numFmtId="0" fontId="15" fillId="3" borderId="6" xfId="0" applyFont="1" applyFill="1" applyBorder="1" applyAlignment="1">
      <alignment horizontal="center" vertical="center"/>
    </xf>
    <xf numFmtId="0" fontId="15" fillId="3" borderId="5" xfId="0" applyFont="1" applyFill="1" applyBorder="1" applyAlignment="1">
      <alignment horizontal="center" vertical="center"/>
    </xf>
    <xf numFmtId="0" fontId="15" fillId="3" borderId="7" xfId="0" applyFont="1" applyFill="1" applyBorder="1" applyAlignment="1">
      <alignment horizontal="center" vertical="center"/>
    </xf>
    <xf numFmtId="0" fontId="15" fillId="7" borderId="6" xfId="0" applyFont="1" applyFill="1" applyBorder="1" applyAlignment="1">
      <alignment horizontal="center" vertical="center"/>
    </xf>
    <xf numFmtId="0" fontId="15" fillId="7" borderId="5" xfId="0" applyFont="1" applyFill="1" applyBorder="1" applyAlignment="1">
      <alignment horizontal="center" vertical="center"/>
    </xf>
    <xf numFmtId="0" fontId="15" fillId="7" borderId="7" xfId="0" applyFont="1" applyFill="1" applyBorder="1" applyAlignment="1">
      <alignment horizontal="center" vertical="center"/>
    </xf>
    <xf numFmtId="14" fontId="15" fillId="0" borderId="6" xfId="0" applyNumberFormat="1" applyFont="1" applyBorder="1" applyAlignment="1">
      <alignment horizontal="center" vertical="center" wrapText="1"/>
    </xf>
    <xf numFmtId="14" fontId="15" fillId="0" borderId="5" xfId="0" applyNumberFormat="1" applyFont="1" applyBorder="1" applyAlignment="1">
      <alignment horizontal="center" vertical="center" wrapText="1"/>
    </xf>
    <xf numFmtId="14" fontId="15" fillId="0" borderId="7" xfId="0" applyNumberFormat="1" applyFont="1" applyBorder="1" applyAlignment="1">
      <alignment horizontal="center" vertical="center" wrapText="1"/>
    </xf>
    <xf numFmtId="0" fontId="15" fillId="2" borderId="5" xfId="0" applyFont="1" applyFill="1" applyBorder="1" applyAlignment="1">
      <alignment horizontal="center" vertical="center" wrapText="1"/>
    </xf>
    <xf numFmtId="14" fontId="15" fillId="2" borderId="2" xfId="0" applyNumberFormat="1" applyFont="1" applyFill="1" applyBorder="1" applyAlignment="1">
      <alignment horizontal="center" vertical="center" wrapText="1"/>
    </xf>
    <xf numFmtId="0" fontId="15" fillId="6" borderId="6" xfId="0" applyFont="1" applyFill="1" applyBorder="1" applyAlignment="1">
      <alignment horizontal="center" vertical="center"/>
    </xf>
    <xf numFmtId="0" fontId="15" fillId="6" borderId="7" xfId="0" applyFont="1" applyFill="1" applyBorder="1" applyAlignment="1">
      <alignment horizontal="center" vertical="center"/>
    </xf>
    <xf numFmtId="14" fontId="15" fillId="2" borderId="6" xfId="0" applyNumberFormat="1" applyFont="1" applyFill="1" applyBorder="1" applyAlignment="1">
      <alignment horizontal="center" vertical="center" wrapText="1"/>
    </xf>
    <xf numFmtId="14" fontId="15" fillId="2" borderId="7" xfId="0" applyNumberFormat="1" applyFont="1" applyFill="1" applyBorder="1" applyAlignment="1">
      <alignment horizontal="center" vertical="center" wrapText="1"/>
    </xf>
    <xf numFmtId="0" fontId="15" fillId="6" borderId="31"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0" borderId="6" xfId="0" applyFont="1" applyBorder="1" applyAlignment="1">
      <alignment horizontal="center" wrapText="1"/>
    </xf>
    <xf numFmtId="0" fontId="15" fillId="0" borderId="7" xfId="0" applyFont="1" applyBorder="1" applyAlignment="1">
      <alignment horizontal="center" wrapText="1"/>
    </xf>
    <xf numFmtId="0" fontId="15" fillId="2" borderId="6" xfId="0" applyFont="1" applyFill="1" applyBorder="1" applyAlignment="1">
      <alignment horizontal="center" vertical="center"/>
    </xf>
    <xf numFmtId="0" fontId="15" fillId="2" borderId="7" xfId="0" applyFont="1" applyFill="1" applyBorder="1" applyAlignment="1">
      <alignment horizontal="center" vertical="center"/>
    </xf>
    <xf numFmtId="0" fontId="0" fillId="0" borderId="5" xfId="0" applyBorder="1" applyAlignment="1">
      <alignment horizontal="center" vertical="center" wrapText="1"/>
    </xf>
    <xf numFmtId="0" fontId="15" fillId="4" borderId="6"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0" fillId="0" borderId="3" xfId="0" applyBorder="1" applyAlignment="1">
      <alignment horizontal="center" vertical="center" wrapText="1"/>
    </xf>
    <xf numFmtId="0" fontId="15" fillId="2" borderId="6" xfId="0" applyFont="1" applyFill="1" applyBorder="1" applyAlignment="1">
      <alignment horizontal="justify" vertical="center" wrapText="1"/>
    </xf>
    <xf numFmtId="0" fontId="15" fillId="0" borderId="5" xfId="0" applyFont="1" applyBorder="1" applyAlignment="1">
      <alignment horizontal="justify" vertical="center" wrapText="1"/>
    </xf>
    <xf numFmtId="0" fontId="15" fillId="0" borderId="7" xfId="0" applyFont="1" applyBorder="1" applyAlignment="1">
      <alignment horizontal="justify" vertical="center" wrapText="1"/>
    </xf>
    <xf numFmtId="0" fontId="15" fillId="0" borderId="6" xfId="0" applyFont="1" applyBorder="1" applyAlignment="1">
      <alignment horizontal="justify" vertical="center" wrapText="1"/>
    </xf>
    <xf numFmtId="0" fontId="13" fillId="3" borderId="6" xfId="0" applyFont="1" applyFill="1" applyBorder="1" applyAlignment="1">
      <alignment horizontal="center" vertical="center" wrapText="1"/>
    </xf>
    <xf numFmtId="0" fontId="13" fillId="3" borderId="31" xfId="0" applyFont="1" applyFill="1" applyBorder="1" applyAlignment="1">
      <alignment horizontal="center" vertical="center" wrapText="1"/>
    </xf>
    <xf numFmtId="0" fontId="15" fillId="0" borderId="31" xfId="0" applyFont="1" applyBorder="1" applyAlignment="1">
      <alignment horizontal="center" vertical="center" wrapText="1"/>
    </xf>
    <xf numFmtId="0" fontId="15" fillId="2" borderId="7" xfId="0" applyFont="1" applyFill="1" applyBorder="1" applyAlignment="1">
      <alignment horizontal="justify" vertical="center" wrapText="1"/>
    </xf>
    <xf numFmtId="0" fontId="13" fillId="6" borderId="31" xfId="0" applyFont="1" applyFill="1" applyBorder="1" applyAlignment="1">
      <alignment horizontal="center" vertical="center" wrapText="1"/>
    </xf>
    <xf numFmtId="0" fontId="16" fillId="2" borderId="6" xfId="1" applyFont="1" applyFill="1" applyBorder="1" applyAlignment="1">
      <alignment horizontal="justify" vertical="center" wrapText="1"/>
    </xf>
    <xf numFmtId="0" fontId="15" fillId="2" borderId="5" xfId="0" applyFont="1" applyFill="1" applyBorder="1" applyAlignment="1">
      <alignment horizontal="justify" vertical="center" wrapText="1"/>
    </xf>
    <xf numFmtId="0" fontId="15" fillId="7" borderId="5"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5" fillId="5" borderId="24" xfId="0" applyFont="1" applyFill="1" applyBorder="1" applyAlignment="1">
      <alignment horizontal="center" vertical="center" wrapText="1"/>
    </xf>
    <xf numFmtId="0" fontId="15" fillId="5" borderId="28" xfId="0" applyFont="1" applyFill="1" applyBorder="1" applyAlignment="1">
      <alignment horizontal="center" vertical="center" wrapText="1"/>
    </xf>
    <xf numFmtId="0" fontId="15" fillId="0" borderId="3" xfId="0" applyFont="1" applyBorder="1" applyAlignment="1">
      <alignment horizontal="center" vertical="center" wrapText="1"/>
    </xf>
    <xf numFmtId="0" fontId="2" fillId="0" borderId="3" xfId="0" applyFont="1" applyBorder="1" applyAlignment="1">
      <alignment horizontal="center" wrapText="1"/>
    </xf>
    <xf numFmtId="0" fontId="2" fillId="0" borderId="3" xfId="0" applyFont="1" applyBorder="1" applyAlignment="1">
      <alignment horizontal="center" vertical="center" wrapText="1"/>
    </xf>
    <xf numFmtId="0" fontId="2" fillId="0" borderId="3" xfId="0" applyFont="1" applyBorder="1" applyAlignment="1">
      <alignment horizontal="right" vertical="center" wrapText="1"/>
    </xf>
    <xf numFmtId="0" fontId="14" fillId="5" borderId="16" xfId="0" applyFont="1" applyFill="1" applyBorder="1" applyAlignment="1">
      <alignment vertical="center" wrapText="1"/>
    </xf>
    <xf numFmtId="0" fontId="0" fillId="0" borderId="17" xfId="0" applyBorder="1" applyAlignment="1">
      <alignment vertical="center" wrapText="1"/>
    </xf>
    <xf numFmtId="0" fontId="0" fillId="0" borderId="18" xfId="0" applyBorder="1" applyAlignment="1">
      <alignment vertical="center" wrapText="1"/>
    </xf>
    <xf numFmtId="0" fontId="2" fillId="0" borderId="23"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2" xfId="0" applyFont="1" applyBorder="1" applyAlignment="1">
      <alignment horizontal="center" vertical="center" wrapText="1"/>
    </xf>
    <xf numFmtId="14" fontId="2" fillId="0" borderId="23" xfId="0" applyNumberFormat="1" applyFont="1" applyBorder="1" applyAlignment="1">
      <alignment horizontal="center" vertical="center" wrapText="1"/>
    </xf>
    <xf numFmtId="14" fontId="2" fillId="0" borderId="33" xfId="0" applyNumberFormat="1" applyFont="1" applyBorder="1" applyAlignment="1">
      <alignment horizontal="center" vertical="center" wrapText="1"/>
    </xf>
    <xf numFmtId="14" fontId="2" fillId="0" borderId="32" xfId="0" applyNumberFormat="1" applyFont="1" applyBorder="1" applyAlignment="1">
      <alignment horizontal="center" vertical="center" wrapText="1"/>
    </xf>
    <xf numFmtId="0" fontId="13" fillId="4" borderId="23" xfId="0" applyFont="1" applyFill="1" applyBorder="1" applyAlignment="1">
      <alignment horizontal="center" vertical="center" wrapText="1"/>
    </xf>
    <xf numFmtId="0" fontId="13" fillId="4" borderId="33" xfId="0" applyFont="1" applyFill="1" applyBorder="1" applyAlignment="1">
      <alignment horizontal="center" vertical="center" wrapText="1"/>
    </xf>
    <xf numFmtId="0" fontId="13" fillId="4" borderId="32" xfId="0" applyFont="1" applyFill="1" applyBorder="1" applyAlignment="1">
      <alignment horizontal="center" vertical="center" wrapText="1"/>
    </xf>
    <xf numFmtId="0" fontId="4" fillId="9" borderId="5" xfId="0" applyFont="1" applyFill="1" applyBorder="1" applyAlignment="1">
      <alignment horizontal="center" vertical="center" wrapText="1"/>
    </xf>
    <xf numFmtId="0" fontId="4" fillId="9" borderId="7" xfId="0" applyFont="1" applyFill="1" applyBorder="1" applyAlignment="1">
      <alignment horizontal="center" vertical="center" wrapText="1"/>
    </xf>
    <xf numFmtId="9" fontId="14" fillId="5" borderId="19" xfId="0" applyNumberFormat="1" applyFont="1" applyFill="1" applyBorder="1" applyAlignment="1">
      <alignment horizontal="center" vertical="center" wrapText="1"/>
    </xf>
    <xf numFmtId="0" fontId="13" fillId="5" borderId="22" xfId="0" applyFont="1" applyFill="1" applyBorder="1" applyAlignment="1">
      <alignment horizontal="center" vertical="center" wrapText="1"/>
    </xf>
    <xf numFmtId="0" fontId="13" fillId="5" borderId="26"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23" xfId="0" applyFont="1" applyFill="1" applyBorder="1" applyAlignment="1">
      <alignment horizontal="center" vertical="center" wrapText="1"/>
    </xf>
    <xf numFmtId="0" fontId="13" fillId="5" borderId="27" xfId="0" applyFont="1" applyFill="1" applyBorder="1" applyAlignment="1">
      <alignment horizontal="center" vertical="center" wrapText="1"/>
    </xf>
    <xf numFmtId="0" fontId="13" fillId="5" borderId="21" xfId="0" applyFont="1" applyFill="1" applyBorder="1" applyAlignment="1">
      <alignment horizontal="center" vertical="center" wrapText="1"/>
    </xf>
    <xf numFmtId="0" fontId="13" fillId="5" borderId="24" xfId="0" applyFont="1" applyFill="1" applyBorder="1" applyAlignment="1">
      <alignment horizontal="center" vertical="center" wrapText="1"/>
    </xf>
    <xf numFmtId="0" fontId="13" fillId="5" borderId="28"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5" fillId="5" borderId="17" xfId="0" applyFont="1" applyFill="1" applyBorder="1" applyAlignment="1">
      <alignment horizontal="center" vertical="center" wrapText="1"/>
    </xf>
    <xf numFmtId="0" fontId="15" fillId="5" borderId="18"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5" fillId="5" borderId="15" xfId="0" applyFont="1" applyFill="1" applyBorder="1" applyAlignment="1">
      <alignment horizontal="center" vertical="center" wrapText="1"/>
    </xf>
    <xf numFmtId="0" fontId="15" fillId="5" borderId="14"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5" fillId="5" borderId="30" xfId="0" applyFont="1" applyFill="1" applyBorder="1" applyAlignment="1">
      <alignment horizontal="center" vertical="center" wrapText="1"/>
    </xf>
    <xf numFmtId="0" fontId="14" fillId="5" borderId="0" xfId="0" applyFont="1" applyFill="1" applyAlignment="1">
      <alignment horizontal="center" vertical="center" wrapText="1"/>
    </xf>
    <xf numFmtId="0" fontId="15" fillId="5" borderId="0" xfId="0" applyFont="1" applyFill="1" applyAlignment="1">
      <alignment horizontal="center" vertical="center" wrapText="1"/>
    </xf>
    <xf numFmtId="0" fontId="17" fillId="0" borderId="7" xfId="0" applyFont="1" applyBorder="1" applyAlignment="1">
      <alignment horizontal="center" vertical="center" wrapText="1"/>
    </xf>
    <xf numFmtId="0" fontId="15" fillId="0" borderId="3" xfId="0" applyFont="1" applyBorder="1" applyAlignment="1">
      <alignment horizontal="justify" vertical="center" wrapText="1"/>
    </xf>
    <xf numFmtId="9" fontId="15" fillId="0" borderId="7" xfId="0" applyNumberFormat="1" applyFont="1" applyBorder="1" applyAlignment="1">
      <alignment horizontal="center" vertical="center"/>
    </xf>
    <xf numFmtId="0" fontId="26" fillId="0" borderId="7" xfId="0" applyFont="1" applyBorder="1" applyAlignment="1">
      <alignment horizontal="center" vertical="center" wrapText="1"/>
    </xf>
    <xf numFmtId="9" fontId="26" fillId="0" borderId="6" xfId="3" applyFont="1" applyBorder="1" applyAlignment="1">
      <alignment horizontal="center" vertical="center"/>
    </xf>
    <xf numFmtId="9" fontId="26" fillId="0" borderId="7" xfId="3" applyFont="1" applyBorder="1" applyAlignment="1">
      <alignment horizontal="center" vertical="center"/>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9" fontId="30" fillId="0" borderId="6" xfId="0" applyNumberFormat="1" applyFont="1" applyBorder="1" applyAlignment="1">
      <alignment horizontal="center" vertical="center" wrapText="1"/>
    </xf>
    <xf numFmtId="9" fontId="30" fillId="0" borderId="7" xfId="0" applyNumberFormat="1" applyFont="1" applyBorder="1" applyAlignment="1">
      <alignment horizontal="center" vertical="center" wrapText="1"/>
    </xf>
    <xf numFmtId="9" fontId="15" fillId="0" borderId="3" xfId="0" applyNumberFormat="1" applyFont="1" applyBorder="1" applyAlignment="1">
      <alignment horizontal="center" vertical="center"/>
    </xf>
    <xf numFmtId="0" fontId="15" fillId="0" borderId="3" xfId="0" applyFont="1" applyBorder="1" applyAlignment="1">
      <alignment horizontal="center" vertical="center"/>
    </xf>
    <xf numFmtId="0" fontId="0" fillId="0" borderId="3" xfId="0" applyBorder="1" applyAlignment="1">
      <alignment horizontal="center"/>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9" fontId="16" fillId="0" borderId="6" xfId="0" applyNumberFormat="1" applyFont="1" applyBorder="1" applyAlignment="1">
      <alignment horizontal="center" vertical="center"/>
    </xf>
    <xf numFmtId="0" fontId="16" fillId="0" borderId="7" xfId="0" applyFont="1" applyBorder="1" applyAlignment="1">
      <alignment horizontal="center" vertical="center"/>
    </xf>
    <xf numFmtId="0" fontId="0" fillId="0" borderId="6" xfId="0" applyBorder="1" applyAlignment="1">
      <alignment horizontal="center"/>
    </xf>
    <xf numFmtId="0" fontId="0" fillId="0" borderId="7" xfId="0" applyBorder="1" applyAlignment="1">
      <alignment horizontal="center"/>
    </xf>
    <xf numFmtId="0" fontId="0" fillId="2" borderId="6" xfId="0" applyFill="1" applyBorder="1" applyAlignment="1">
      <alignment horizontal="center" vertical="center" wrapText="1"/>
    </xf>
    <xf numFmtId="0" fontId="0" fillId="2" borderId="5" xfId="0" applyFill="1" applyBorder="1" applyAlignment="1">
      <alignment horizontal="center" vertical="center" wrapText="1"/>
    </xf>
    <xf numFmtId="0" fontId="0" fillId="2" borderId="7" xfId="0" applyFill="1" applyBorder="1" applyAlignment="1">
      <alignment horizontal="center" vertical="center" wrapText="1"/>
    </xf>
    <xf numFmtId="9" fontId="0" fillId="0" borderId="6" xfId="3" applyFont="1" applyBorder="1" applyAlignment="1">
      <alignment horizontal="center" vertical="center"/>
    </xf>
    <xf numFmtId="9" fontId="0" fillId="0" borderId="5" xfId="3" applyFont="1" applyBorder="1" applyAlignment="1">
      <alignment horizontal="center" vertical="center"/>
    </xf>
    <xf numFmtId="9" fontId="0" fillId="0" borderId="7" xfId="3" applyFont="1" applyBorder="1" applyAlignment="1">
      <alignment horizontal="center" vertical="center"/>
    </xf>
    <xf numFmtId="0" fontId="0" fillId="0" borderId="5" xfId="0" applyBorder="1" applyAlignment="1">
      <alignment horizontal="center"/>
    </xf>
    <xf numFmtId="0" fontId="37" fillId="0" borderId="3" xfId="0" applyFont="1" applyBorder="1" applyAlignment="1">
      <alignment horizontal="center" vertical="center" wrapText="1"/>
    </xf>
    <xf numFmtId="9" fontId="37" fillId="0" borderId="3" xfId="0" applyNumberFormat="1" applyFont="1" applyBorder="1" applyAlignment="1">
      <alignment horizontal="center" vertical="center"/>
    </xf>
    <xf numFmtId="0" fontId="37" fillId="0" borderId="3" xfId="0" applyFont="1" applyBorder="1" applyAlignment="1">
      <alignment horizontal="center" vertical="center"/>
    </xf>
    <xf numFmtId="9" fontId="15" fillId="2" borderId="6"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0" fontId="16" fillId="0" borderId="5" xfId="0" applyFont="1" applyBorder="1" applyAlignment="1">
      <alignment horizontal="center" vertical="center" wrapText="1"/>
    </xf>
    <xf numFmtId="0" fontId="16" fillId="0" borderId="5" xfId="0" applyFont="1" applyBorder="1" applyAlignment="1">
      <alignment horizontal="center" vertical="center"/>
    </xf>
    <xf numFmtId="9" fontId="51" fillId="0" borderId="6" xfId="0" applyNumberFormat="1" applyFont="1" applyBorder="1" applyAlignment="1">
      <alignment horizontal="center" vertical="center"/>
    </xf>
    <xf numFmtId="0" fontId="51" fillId="0" borderId="7" xfId="0" applyFont="1" applyBorder="1" applyAlignment="1">
      <alignment horizontal="center" vertical="center"/>
    </xf>
    <xf numFmtId="9" fontId="12" fillId="2" borderId="6" xfId="0" applyNumberFormat="1" applyFont="1" applyFill="1" applyBorder="1" applyAlignment="1">
      <alignment horizontal="center" vertical="center" wrapText="1"/>
    </xf>
    <xf numFmtId="0" fontId="16" fillId="0" borderId="6" xfId="0" applyFont="1" applyBorder="1" applyAlignment="1">
      <alignment horizontal="center" wrapText="1"/>
    </xf>
    <xf numFmtId="0" fontId="16" fillId="0" borderId="7" xfId="0" applyFont="1" applyBorder="1" applyAlignment="1">
      <alignment horizontal="center"/>
    </xf>
    <xf numFmtId="0" fontId="0" fillId="0" borderId="7" xfId="0" applyBorder="1" applyAlignment="1">
      <alignment horizontal="center" vertical="center" wrapText="1"/>
    </xf>
    <xf numFmtId="0" fontId="15" fillId="2" borderId="38" xfId="0" applyFont="1" applyFill="1" applyBorder="1" applyAlignment="1">
      <alignment horizontal="center" vertical="center" wrapText="1"/>
    </xf>
    <xf numFmtId="0" fontId="15" fillId="2" borderId="20" xfId="0" applyFont="1" applyFill="1" applyBorder="1" applyAlignment="1">
      <alignment horizontal="center" vertical="center" wrapText="1"/>
    </xf>
    <xf numFmtId="9" fontId="0" fillId="2" borderId="6" xfId="0" applyNumberFormat="1" applyFill="1" applyBorder="1" applyAlignment="1">
      <alignment horizontal="center" vertical="center"/>
    </xf>
    <xf numFmtId="0" fontId="0" fillId="2" borderId="7" xfId="0" applyFill="1" applyBorder="1" applyAlignment="1">
      <alignment horizontal="center" vertical="center"/>
    </xf>
    <xf numFmtId="0" fontId="16" fillId="0" borderId="7" xfId="0" applyFont="1" applyBorder="1" applyAlignment="1">
      <alignment horizontal="center" wrapText="1"/>
    </xf>
    <xf numFmtId="9" fontId="46" fillId="0" borderId="6" xfId="0" applyNumberFormat="1" applyFont="1" applyBorder="1" applyAlignment="1">
      <alignment horizontal="center" vertical="center"/>
    </xf>
    <xf numFmtId="0" fontId="46" fillId="0" borderId="7" xfId="0" applyFont="1" applyBorder="1" applyAlignment="1">
      <alignment horizontal="center" vertical="center"/>
    </xf>
    <xf numFmtId="9" fontId="15" fillId="2" borderId="6" xfId="0" applyNumberFormat="1" applyFont="1" applyFill="1" applyBorder="1" applyAlignment="1">
      <alignment horizontal="center" vertical="center"/>
    </xf>
    <xf numFmtId="0" fontId="37" fillId="2" borderId="6" xfId="0" applyFont="1" applyFill="1" applyBorder="1" applyAlignment="1">
      <alignment horizontal="center" vertical="center" wrapText="1"/>
    </xf>
    <xf numFmtId="0" fontId="37" fillId="2" borderId="7" xfId="0" applyFont="1" applyFill="1" applyBorder="1" applyAlignment="1">
      <alignment horizontal="center" vertical="center" wrapText="1"/>
    </xf>
    <xf numFmtId="9" fontId="37" fillId="0" borderId="6" xfId="0" applyNumberFormat="1" applyFont="1" applyBorder="1" applyAlignment="1">
      <alignment horizontal="center" vertical="center"/>
    </xf>
    <xf numFmtId="0" fontId="37" fillId="0" borderId="7" xfId="0" applyFont="1" applyBorder="1" applyAlignment="1">
      <alignment horizontal="center" vertical="center"/>
    </xf>
    <xf numFmtId="0" fontId="37" fillId="2" borderId="5" xfId="0" applyFont="1" applyFill="1" applyBorder="1" applyAlignment="1">
      <alignment horizontal="center" vertical="center" wrapText="1"/>
    </xf>
    <xf numFmtId="9" fontId="37" fillId="2" borderId="6" xfId="0" applyNumberFormat="1" applyFont="1" applyFill="1" applyBorder="1" applyAlignment="1">
      <alignment horizontal="center" vertical="center"/>
    </xf>
    <xf numFmtId="0" fontId="37" fillId="2" borderId="5" xfId="0" applyFont="1" applyFill="1" applyBorder="1" applyAlignment="1">
      <alignment horizontal="center" vertical="center"/>
    </xf>
    <xf numFmtId="0" fontId="37" fillId="2" borderId="7" xfId="0" applyFont="1" applyFill="1" applyBorder="1" applyAlignment="1">
      <alignment horizontal="center" vertical="center"/>
    </xf>
    <xf numFmtId="9" fontId="15" fillId="0" borderId="6" xfId="0" applyNumberFormat="1" applyFont="1" applyBorder="1" applyAlignment="1">
      <alignment horizontal="center" vertical="center" wrapText="1"/>
    </xf>
    <xf numFmtId="9" fontId="16" fillId="0" borderId="5" xfId="0" applyNumberFormat="1" applyFont="1" applyBorder="1" applyAlignment="1">
      <alignment horizontal="center" vertical="center"/>
    </xf>
    <xf numFmtId="9" fontId="16" fillId="0" borderId="7" xfId="0" applyNumberFormat="1" applyFont="1" applyBorder="1" applyAlignment="1">
      <alignment horizontal="center" vertical="center"/>
    </xf>
    <xf numFmtId="0" fontId="16" fillId="0" borderId="6" xfId="0" applyFont="1" applyBorder="1" applyAlignment="1">
      <alignment horizontal="center" vertical="center"/>
    </xf>
    <xf numFmtId="0" fontId="15" fillId="2" borderId="5" xfId="0" applyFont="1" applyFill="1" applyBorder="1" applyAlignment="1">
      <alignment horizontal="center" vertical="center"/>
    </xf>
    <xf numFmtId="0" fontId="37" fillId="0" borderId="6" xfId="0" applyFont="1" applyBorder="1" applyAlignment="1">
      <alignment horizontal="center" vertical="center" wrapText="1"/>
    </xf>
    <xf numFmtId="0" fontId="37" fillId="0" borderId="5" xfId="0" applyFont="1" applyBorder="1" applyAlignment="1">
      <alignment horizontal="center" vertical="center" wrapText="1"/>
    </xf>
    <xf numFmtId="0" fontId="37" fillId="0" borderId="7" xfId="0" applyFont="1" applyBorder="1" applyAlignment="1">
      <alignment horizontal="center" vertical="center" wrapText="1"/>
    </xf>
    <xf numFmtId="0" fontId="37" fillId="0" borderId="5" xfId="0" applyFont="1" applyBorder="1" applyAlignment="1">
      <alignment horizontal="center" vertical="center"/>
    </xf>
    <xf numFmtId="10" fontId="15" fillId="0" borderId="6" xfId="0" applyNumberFormat="1" applyFont="1" applyBorder="1" applyAlignment="1">
      <alignment horizontal="center" vertical="center"/>
    </xf>
    <xf numFmtId="10" fontId="37" fillId="0" borderId="6" xfId="0" applyNumberFormat="1" applyFont="1" applyBorder="1" applyAlignment="1">
      <alignment horizontal="center" vertical="center"/>
    </xf>
    <xf numFmtId="0" fontId="0" fillId="0" borderId="23" xfId="0" applyBorder="1" applyAlignment="1">
      <alignment horizontal="center"/>
    </xf>
    <xf numFmtId="0" fontId="0" fillId="0" borderId="33" xfId="0" applyBorder="1" applyAlignment="1">
      <alignment horizontal="center"/>
    </xf>
    <xf numFmtId="0" fontId="0" fillId="0" borderId="32" xfId="0" applyBorder="1" applyAlignment="1">
      <alignment horizontal="center"/>
    </xf>
    <xf numFmtId="0" fontId="4" fillId="8" borderId="3" xfId="0" applyFont="1" applyFill="1" applyBorder="1" applyAlignment="1">
      <alignment horizontal="center"/>
    </xf>
    <xf numFmtId="0" fontId="4" fillId="2" borderId="20" xfId="0" applyFont="1" applyFill="1" applyBorder="1" applyAlignment="1">
      <alignment horizontal="center" vertical="center"/>
    </xf>
    <xf numFmtId="0" fontId="4" fillId="2" borderId="36" xfId="0" applyFont="1" applyFill="1" applyBorder="1" applyAlignment="1">
      <alignment horizontal="center" vertical="center"/>
    </xf>
    <xf numFmtId="0" fontId="4" fillId="8" borderId="6" xfId="0" applyFont="1" applyFill="1" applyBorder="1" applyAlignment="1">
      <alignment horizontal="center" vertical="center" wrapText="1"/>
    </xf>
    <xf numFmtId="0" fontId="4" fillId="8" borderId="7"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4" fillId="8" borderId="5" xfId="0" applyFont="1" applyFill="1" applyBorder="1" applyAlignment="1">
      <alignment horizontal="center" vertical="center" wrapText="1"/>
    </xf>
    <xf numFmtId="0" fontId="4" fillId="8" borderId="5" xfId="0" applyFont="1" applyFill="1" applyBorder="1" applyAlignment="1">
      <alignment horizontal="center" vertical="center"/>
    </xf>
    <xf numFmtId="0" fontId="4" fillId="8" borderId="19"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4" fillId="8" borderId="8"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8" borderId="3" xfId="0" applyFont="1" applyFill="1" applyBorder="1" applyAlignment="1">
      <alignment horizontal="center" wrapText="1"/>
    </xf>
    <xf numFmtId="0" fontId="4" fillId="2" borderId="23"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32" xfId="0" applyFont="1" applyFill="1" applyBorder="1" applyAlignment="1">
      <alignment horizontal="center" vertical="center"/>
    </xf>
    <xf numFmtId="0" fontId="2" fillId="0" borderId="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4" fillId="8" borderId="3" xfId="0" applyFont="1" applyFill="1" applyBorder="1" applyAlignment="1">
      <alignment horizontal="center" vertical="center"/>
    </xf>
    <xf numFmtId="0" fontId="28" fillId="2" borderId="6"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28" fillId="2" borderId="7" xfId="0" applyFont="1" applyFill="1" applyBorder="1" applyAlignment="1">
      <alignment horizontal="center" vertical="center" wrapText="1"/>
    </xf>
    <xf numFmtId="14" fontId="29" fillId="0" borderId="6" xfId="0" applyNumberFormat="1" applyFont="1" applyBorder="1" applyAlignment="1">
      <alignment horizontal="center" vertical="center"/>
    </xf>
    <xf numFmtId="14" fontId="29" fillId="0" borderId="7" xfId="0" applyNumberFormat="1" applyFont="1" applyBorder="1" applyAlignment="1">
      <alignment horizontal="center" vertical="center"/>
    </xf>
    <xf numFmtId="0" fontId="29" fillId="2" borderId="3"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7" xfId="0" applyFont="1" applyFill="1" applyBorder="1" applyAlignment="1">
      <alignment horizontal="center" vertical="center" wrapText="1"/>
    </xf>
    <xf numFmtId="9" fontId="28" fillId="2" borderId="3" xfId="0" applyNumberFormat="1"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3" xfId="0" applyFont="1" applyFill="1" applyBorder="1" applyAlignment="1">
      <alignment horizontal="center" vertical="center"/>
    </xf>
    <xf numFmtId="0" fontId="28" fillId="8" borderId="3" xfId="0" applyFont="1" applyFill="1" applyBorder="1" applyAlignment="1">
      <alignment horizontal="center" vertical="center" wrapText="1"/>
    </xf>
    <xf numFmtId="0" fontId="28" fillId="8" borderId="3" xfId="0" applyFont="1" applyFill="1" applyBorder="1" applyAlignment="1">
      <alignment horizontal="center" vertical="center"/>
    </xf>
    <xf numFmtId="0" fontId="30" fillId="0" borderId="3" xfId="0" applyFont="1" applyBorder="1" applyAlignment="1">
      <alignment horizontal="center" vertical="center" wrapText="1"/>
    </xf>
    <xf numFmtId="9" fontId="11" fillId="0" borderId="6" xfId="0" applyNumberFormat="1" applyFont="1" applyBorder="1" applyAlignment="1">
      <alignment horizontal="center" vertical="center"/>
    </xf>
    <xf numFmtId="9" fontId="11" fillId="0" borderId="5" xfId="0" applyNumberFormat="1" applyFont="1" applyBorder="1" applyAlignment="1">
      <alignment horizontal="center" vertical="center"/>
    </xf>
    <xf numFmtId="9" fontId="11" fillId="0" borderId="7" xfId="0" applyNumberFormat="1" applyFont="1" applyBorder="1" applyAlignment="1">
      <alignment horizontal="center" vertical="center"/>
    </xf>
    <xf numFmtId="0" fontId="26" fillId="0" borderId="6" xfId="0" applyFont="1" applyBorder="1" applyAlignment="1">
      <alignment horizontal="center" vertical="center" wrapText="1"/>
    </xf>
    <xf numFmtId="9" fontId="30" fillId="0" borderId="3" xfId="0" applyNumberFormat="1" applyFont="1" applyBorder="1" applyAlignment="1">
      <alignment horizontal="center" vertical="center" wrapText="1"/>
    </xf>
    <xf numFmtId="9" fontId="46" fillId="0" borderId="6" xfId="3" applyFont="1" applyBorder="1" applyAlignment="1">
      <alignment horizontal="center" vertical="center"/>
    </xf>
    <xf numFmtId="9" fontId="46" fillId="0" borderId="5" xfId="3" applyFont="1" applyBorder="1" applyAlignment="1">
      <alignment horizontal="center" vertical="center"/>
    </xf>
    <xf numFmtId="9" fontId="46" fillId="0" borderId="7" xfId="3" applyFont="1" applyBorder="1" applyAlignment="1">
      <alignment horizontal="center" vertical="center"/>
    </xf>
    <xf numFmtId="9" fontId="42" fillId="0" borderId="6" xfId="3" applyFont="1" applyBorder="1" applyAlignment="1">
      <alignment horizontal="center" vertical="center"/>
    </xf>
    <xf numFmtId="9" fontId="42" fillId="0" borderId="7" xfId="3" applyFont="1" applyBorder="1" applyAlignment="1">
      <alignment horizontal="center" vertical="center"/>
    </xf>
    <xf numFmtId="9" fontId="11" fillId="0" borderId="6" xfId="3" applyFont="1" applyBorder="1" applyAlignment="1">
      <alignment horizontal="center" vertical="center"/>
    </xf>
    <xf numFmtId="9" fontId="11" fillId="0" borderId="5" xfId="3" applyFont="1" applyBorder="1" applyAlignment="1">
      <alignment horizontal="center" vertical="center"/>
    </xf>
    <xf numFmtId="9" fontId="11" fillId="0" borderId="7" xfId="3" applyFont="1" applyBorder="1" applyAlignment="1">
      <alignment horizontal="center" vertical="center"/>
    </xf>
    <xf numFmtId="9" fontId="0" fillId="0" borderId="6" xfId="0" applyNumberFormat="1" applyBorder="1" applyAlignment="1">
      <alignment horizontal="center" vertical="center" wrapText="1"/>
    </xf>
    <xf numFmtId="9" fontId="0" fillId="0" borderId="5" xfId="0" applyNumberFormat="1" applyBorder="1" applyAlignment="1">
      <alignment horizontal="center" vertical="center" wrapText="1"/>
    </xf>
    <xf numFmtId="9" fontId="0" fillId="0" borderId="7" xfId="0" applyNumberFormat="1" applyBorder="1" applyAlignment="1">
      <alignment horizontal="center" vertical="center" wrapText="1"/>
    </xf>
    <xf numFmtId="9" fontId="30" fillId="0" borderId="6" xfId="0" applyNumberFormat="1" applyFont="1" applyBorder="1" applyAlignment="1">
      <alignment horizontal="center" vertical="center"/>
    </xf>
    <xf numFmtId="9" fontId="30" fillId="0" borderId="5" xfId="0" applyNumberFormat="1" applyFont="1" applyBorder="1" applyAlignment="1">
      <alignment horizontal="center" vertical="center"/>
    </xf>
    <xf numFmtId="9" fontId="30" fillId="0" borderId="7" xfId="0" applyNumberFormat="1" applyFont="1" applyBorder="1" applyAlignment="1">
      <alignment horizontal="center" vertical="center"/>
    </xf>
    <xf numFmtId="0" fontId="30" fillId="0" borderId="5" xfId="0" applyFont="1" applyBorder="1" applyAlignment="1">
      <alignment horizontal="center" vertical="center" wrapText="1"/>
    </xf>
    <xf numFmtId="0" fontId="22" fillId="0" borderId="6" xfId="0" applyFont="1" applyBorder="1" applyAlignment="1">
      <alignment horizontal="center" wrapText="1"/>
    </xf>
    <xf numFmtId="0" fontId="22" fillId="0" borderId="5" xfId="0" applyFont="1" applyBorder="1" applyAlignment="1">
      <alignment horizontal="center" wrapText="1"/>
    </xf>
    <xf numFmtId="0" fontId="22" fillId="0" borderId="7" xfId="0" applyFont="1" applyBorder="1" applyAlignment="1">
      <alignment horizontal="center" wrapText="1"/>
    </xf>
    <xf numFmtId="9" fontId="22" fillId="2" borderId="6" xfId="0" applyNumberFormat="1" applyFont="1" applyFill="1" applyBorder="1" applyAlignment="1">
      <alignment horizontal="center" vertical="center"/>
    </xf>
    <xf numFmtId="0" fontId="22" fillId="2" borderId="5" xfId="0" applyFont="1" applyFill="1" applyBorder="1" applyAlignment="1">
      <alignment horizontal="center" vertical="center"/>
    </xf>
    <xf numFmtId="0" fontId="22" fillId="2" borderId="7" xfId="0" applyFont="1" applyFill="1" applyBorder="1" applyAlignment="1">
      <alignment horizontal="center" vertical="center"/>
    </xf>
    <xf numFmtId="0" fontId="21" fillId="8" borderId="3" xfId="0" applyFont="1" applyFill="1" applyBorder="1" applyAlignment="1">
      <alignment horizontal="center" vertical="center" wrapText="1"/>
    </xf>
    <xf numFmtId="0" fontId="21" fillId="8" borderId="3" xfId="0" applyFont="1" applyFill="1" applyBorder="1" applyAlignment="1">
      <alignment horizontal="center" vertical="center"/>
    </xf>
    <xf numFmtId="0" fontId="22" fillId="2" borderId="3" xfId="0" applyFont="1" applyFill="1" applyBorder="1" applyAlignment="1">
      <alignment horizontal="center" vertical="center" wrapText="1"/>
    </xf>
    <xf numFmtId="0" fontId="22" fillId="0" borderId="3" xfId="0" applyFont="1" applyBorder="1" applyAlignment="1">
      <alignment horizontal="center" vertical="center" wrapText="1"/>
    </xf>
    <xf numFmtId="0" fontId="22" fillId="0" borderId="23" xfId="0" applyFont="1" applyBorder="1" applyAlignment="1">
      <alignment horizontal="center"/>
    </xf>
    <xf numFmtId="0" fontId="22" fillId="0" borderId="33" xfId="0" applyFont="1" applyBorder="1" applyAlignment="1">
      <alignment horizontal="center"/>
    </xf>
    <xf numFmtId="0" fontId="22" fillId="0" borderId="32" xfId="0" applyFont="1" applyBorder="1" applyAlignment="1">
      <alignment horizontal="center"/>
    </xf>
    <xf numFmtId="0" fontId="21" fillId="2" borderId="37" xfId="0" applyFont="1" applyFill="1" applyBorder="1" applyAlignment="1">
      <alignment horizontal="center" vertical="center" wrapText="1"/>
    </xf>
    <xf numFmtId="0" fontId="21" fillId="2" borderId="36" xfId="0" applyFont="1" applyFill="1" applyBorder="1" applyAlignment="1">
      <alignment horizontal="center" vertical="center" wrapText="1"/>
    </xf>
    <xf numFmtId="14" fontId="22" fillId="0" borderId="3" xfId="0" applyNumberFormat="1" applyFont="1" applyBorder="1" applyAlignment="1">
      <alignment horizontal="center" vertical="center" wrapText="1"/>
    </xf>
    <xf numFmtId="14" fontId="22" fillId="0" borderId="3" xfId="0" applyNumberFormat="1" applyFont="1" applyBorder="1" applyAlignment="1">
      <alignment horizontal="center" vertical="center"/>
    </xf>
    <xf numFmtId="0" fontId="21" fillId="8" borderId="6" xfId="0" applyFont="1" applyFill="1" applyBorder="1" applyAlignment="1">
      <alignment horizontal="center" vertical="center" wrapText="1"/>
    </xf>
    <xf numFmtId="0" fontId="21" fillId="8" borderId="7" xfId="0" applyFont="1" applyFill="1" applyBorder="1" applyAlignment="1">
      <alignment horizontal="center" vertical="center" wrapText="1"/>
    </xf>
    <xf numFmtId="0" fontId="23" fillId="2" borderId="10"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22" fillId="0" borderId="6" xfId="0" applyFont="1" applyBorder="1" applyAlignment="1">
      <alignment horizontal="center"/>
    </xf>
    <xf numFmtId="0" fontId="22" fillId="0" borderId="5" xfId="0" applyFont="1" applyBorder="1" applyAlignment="1">
      <alignment horizontal="center"/>
    </xf>
    <xf numFmtId="0" fontId="22" fillId="0" borderId="7" xfId="0" applyFont="1" applyBorder="1" applyAlignment="1">
      <alignment horizontal="center"/>
    </xf>
    <xf numFmtId="0" fontId="22" fillId="2" borderId="6" xfId="0" applyFont="1" applyFill="1" applyBorder="1" applyAlignment="1">
      <alignment horizontal="center" wrapText="1"/>
    </xf>
    <xf numFmtId="0" fontId="22" fillId="2" borderId="5" xfId="0" applyFont="1" applyFill="1" applyBorder="1" applyAlignment="1">
      <alignment horizontal="center" wrapText="1"/>
    </xf>
    <xf numFmtId="0" fontId="22" fillId="2" borderId="7" xfId="0" applyFont="1" applyFill="1" applyBorder="1" applyAlignment="1">
      <alignment horizontal="center" wrapText="1"/>
    </xf>
    <xf numFmtId="0" fontId="4" fillId="2" borderId="3" xfId="0" applyFont="1" applyFill="1" applyBorder="1" applyAlignment="1">
      <alignment horizontal="center" vertical="center" wrapText="1"/>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11" fillId="0" borderId="23" xfId="0" applyFont="1" applyBorder="1" applyAlignment="1">
      <alignment wrapText="1"/>
    </xf>
    <xf numFmtId="0" fontId="11" fillId="0" borderId="33" xfId="0" applyFont="1" applyBorder="1" applyAlignment="1">
      <alignment wrapText="1"/>
    </xf>
    <xf numFmtId="0" fontId="11" fillId="0" borderId="32" xfId="0" applyFont="1" applyBorder="1" applyAlignment="1">
      <alignment wrapText="1"/>
    </xf>
    <xf numFmtId="0" fontId="10" fillId="8" borderId="23" xfId="0" applyFont="1" applyFill="1" applyBorder="1" applyAlignment="1">
      <alignment horizontal="center"/>
    </xf>
    <xf numFmtId="0" fontId="10" fillId="8" borderId="33" xfId="0" applyFont="1" applyFill="1" applyBorder="1" applyAlignment="1">
      <alignment horizontal="center"/>
    </xf>
    <xf numFmtId="0" fontId="10" fillId="8" borderId="32" xfId="0" applyFont="1" applyFill="1" applyBorder="1" applyAlignment="1">
      <alignment horizontal="center"/>
    </xf>
    <xf numFmtId="0" fontId="10" fillId="2" borderId="23" xfId="0" applyFont="1" applyFill="1" applyBorder="1" applyAlignment="1">
      <alignment horizontal="center" vertical="center" wrapText="1"/>
    </xf>
    <xf numFmtId="0" fontId="10" fillId="2" borderId="33" xfId="0" applyFont="1" applyFill="1" applyBorder="1" applyAlignment="1">
      <alignment horizontal="center" vertical="center" wrapText="1"/>
    </xf>
    <xf numFmtId="0" fontId="10" fillId="2" borderId="32"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3" xfId="0" applyFont="1" applyFill="1" applyBorder="1" applyAlignment="1">
      <alignment horizontal="center" vertical="center"/>
    </xf>
    <xf numFmtId="0" fontId="39" fillId="11" borderId="3" xfId="0" applyFont="1" applyFill="1" applyBorder="1" applyAlignment="1">
      <alignment horizontal="center" vertical="center"/>
    </xf>
    <xf numFmtId="0" fontId="39" fillId="11" borderId="3" xfId="0" applyFont="1" applyFill="1" applyBorder="1" applyAlignment="1">
      <alignment horizontal="center" vertical="center" wrapText="1"/>
    </xf>
    <xf numFmtId="0" fontId="41" fillId="11" borderId="23" xfId="0" applyFont="1" applyFill="1" applyBorder="1" applyAlignment="1">
      <alignment horizontal="center" vertical="center"/>
    </xf>
    <xf numFmtId="0" fontId="41" fillId="11" borderId="32" xfId="0" applyFont="1" applyFill="1" applyBorder="1" applyAlignment="1">
      <alignment horizontal="center" vertical="center"/>
    </xf>
    <xf numFmtId="9" fontId="41" fillId="11" borderId="3" xfId="0" applyNumberFormat="1" applyFont="1" applyFill="1" applyBorder="1" applyAlignment="1">
      <alignment horizontal="center" vertical="center"/>
    </xf>
  </cellXfs>
  <cellStyles count="4">
    <cellStyle name="Hipervínculo" xfId="2" builtinId="8"/>
    <cellStyle name="Normal" xfId="0" builtinId="0"/>
    <cellStyle name="Normal 2 2" xfId="1" xr:uid="{6BD96BBE-5C13-46C2-A54F-AFED90F75372}"/>
    <cellStyle name="Porcentaje" xfId="3" builtinId="5"/>
  </cellStyles>
  <dxfs count="32">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Structure" Target="richData/rdrichvaluestructure.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4</xdr:col>
      <xdr:colOff>2144077</xdr:colOff>
      <xdr:row>4</xdr:row>
      <xdr:rowOff>58063</xdr:rowOff>
    </xdr:to>
    <xdr:pic>
      <xdr:nvPicPr>
        <xdr:cNvPr id="2" name="Imagen 1">
          <a:extLst>
            <a:ext uri="{FF2B5EF4-FFF2-40B4-BE49-F238E27FC236}">
              <a16:creationId xmlns:a16="http://schemas.microsoft.com/office/drawing/2014/main" id="{4EBE009C-3001-4BD1-BA1E-8CA6AA25EF76}"/>
            </a:ext>
          </a:extLst>
        </xdr:cNvPr>
        <xdr:cNvPicPr>
          <a:picLocks noChangeAspect="1"/>
        </xdr:cNvPicPr>
      </xdr:nvPicPr>
      <xdr:blipFill>
        <a:blip xmlns:r="http://schemas.openxmlformats.org/officeDocument/2006/relationships" r:embed="rId1"/>
        <a:stretch>
          <a:fillRect/>
        </a:stretch>
      </xdr:blipFill>
      <xdr:spPr>
        <a:xfrm>
          <a:off x="0" y="1"/>
          <a:ext cx="10789920" cy="797837"/>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15</v>
    <v>8</v>
    <v>7</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der.gov.co/storage/2025/01/PRESENTACION-PLAN-ANUAL-DE-ADQUISICIONES-2025.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ider.gov.co/rendicion-de-cuentas-2024/" TargetMode="External"/><Relationship Id="rId3" Type="http://schemas.openxmlformats.org/officeDocument/2006/relationships/hyperlink" Target="https://ider.gov.co/rendicion-de-cuentas-2024/" TargetMode="External"/><Relationship Id="rId7" Type="http://schemas.openxmlformats.org/officeDocument/2006/relationships/hyperlink" Target="https://ider.gov.co/ider/transparencia/planeacion/ejecucion-plan-accion-institucional/" TargetMode="External"/><Relationship Id="rId12" Type="http://schemas.openxmlformats.org/officeDocument/2006/relationships/printerSettings" Target="../printerSettings/printerSettings2.bin"/><Relationship Id="rId2" Type="http://schemas.openxmlformats.org/officeDocument/2006/relationships/hyperlink" Target="https://ider.gov.co/ider/transparencia/planeacion/ejecucion-plan-accion-institucional/" TargetMode="External"/><Relationship Id="rId1" Type="http://schemas.openxmlformats.org/officeDocument/2006/relationships/hyperlink" Target="https://ider.gov.co/rendicion-de-cuentas-2024/" TargetMode="External"/><Relationship Id="rId6" Type="http://schemas.openxmlformats.org/officeDocument/2006/relationships/hyperlink" Target="https://ider.gov.co/rendicion-de-cuentas-2024/" TargetMode="External"/><Relationship Id="rId11" Type="http://schemas.openxmlformats.org/officeDocument/2006/relationships/hyperlink" Target="https://ider.gov.co/ider/transparencia/presupuesto/ejecucion-presupuestal/" TargetMode="External"/><Relationship Id="rId5" Type="http://schemas.openxmlformats.org/officeDocument/2006/relationships/hyperlink" Target="https://ider.gov.co/rendicion-de-cuentas-2024/" TargetMode="External"/><Relationship Id="rId10" Type="http://schemas.openxmlformats.org/officeDocument/2006/relationships/hyperlink" Target="https://ider.gov.co/rendicion-de-cuentas-2024/" TargetMode="External"/><Relationship Id="rId4" Type="http://schemas.openxmlformats.org/officeDocument/2006/relationships/hyperlink" Target="https://ider.gov.co/ider/transparencia/presupuesto/ejecucion-presupuestal/" TargetMode="External"/><Relationship Id="rId9" Type="http://schemas.openxmlformats.org/officeDocument/2006/relationships/hyperlink" Target="https://ider.gov.co/rendicion-de-cuentas-2024/"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02E11-0884-4303-B7F5-5E3ABE598C85}">
  <dimension ref="A1:AA96"/>
  <sheetViews>
    <sheetView zoomScale="50" zoomScaleNormal="50" zoomScaleSheetLayoutView="70" workbookViewId="0">
      <pane xSplit="2" ySplit="9" topLeftCell="U89" activePane="bottomRight" state="frozen"/>
      <selection pane="topRight" activeCell="C1" sqref="C1"/>
      <selection pane="bottomLeft" activeCell="A10" sqref="A10"/>
      <selection pane="bottomRight" activeCell="Z94" sqref="Z94"/>
    </sheetView>
  </sheetViews>
  <sheetFormatPr baseColWidth="10" defaultRowHeight="14.4"/>
  <cols>
    <col min="1" max="1" width="11.5546875" bestFit="1" customWidth="1"/>
    <col min="2" max="2" width="40.44140625" customWidth="1"/>
    <col min="3" max="3" width="43.6640625" customWidth="1"/>
    <col min="4" max="4" width="29.5546875" customWidth="1"/>
    <col min="5" max="5" width="55.44140625" customWidth="1"/>
    <col min="8" max="8" width="45.6640625" customWidth="1"/>
    <col min="9" max="9" width="56.5546875" customWidth="1"/>
    <col min="14" max="14" width="42.6640625" customWidth="1"/>
    <col min="15" max="15" width="32.44140625" customWidth="1"/>
    <col min="16" max="16" width="21.6640625" customWidth="1"/>
    <col min="17" max="17" width="39.5546875" customWidth="1"/>
    <col min="18" max="18" width="23" customWidth="1"/>
    <col min="19" max="19" width="59.33203125" customWidth="1"/>
    <col min="20" max="20" width="36.44140625" customWidth="1"/>
    <col min="21" max="21" width="37.33203125" customWidth="1"/>
    <col min="22" max="22" width="59.109375" customWidth="1"/>
    <col min="23" max="23" width="17.88671875" customWidth="1"/>
    <col min="24" max="24" width="18" customWidth="1"/>
    <col min="25" max="25" width="41.21875" customWidth="1"/>
    <col min="26" max="26" width="25" customWidth="1"/>
    <col min="27" max="27" width="18.44140625" customWidth="1"/>
  </cols>
  <sheetData>
    <row r="1" spans="1:27" ht="15" customHeight="1">
      <c r="A1" s="234"/>
      <c r="B1" s="234"/>
      <c r="C1" s="234"/>
      <c r="D1" s="234"/>
      <c r="E1" s="234"/>
      <c r="F1" s="100" t="s">
        <v>115</v>
      </c>
      <c r="G1" s="100"/>
      <c r="H1" s="100"/>
      <c r="I1" s="100"/>
      <c r="J1" s="100"/>
      <c r="K1" s="100"/>
      <c r="L1" s="100"/>
      <c r="M1" s="100"/>
      <c r="N1" s="100"/>
      <c r="O1" s="100"/>
      <c r="P1" s="100"/>
      <c r="Q1" s="243"/>
      <c r="R1" s="244"/>
      <c r="S1" s="244"/>
      <c r="T1" s="244"/>
      <c r="U1" s="244"/>
      <c r="V1" s="244"/>
      <c r="W1" s="244"/>
      <c r="X1" s="244"/>
      <c r="Y1" s="244"/>
      <c r="Z1" s="244"/>
      <c r="AA1" s="245"/>
    </row>
    <row r="2" spans="1:27">
      <c r="A2" s="234"/>
      <c r="B2" s="234"/>
      <c r="C2" s="234"/>
      <c r="D2" s="234"/>
      <c r="E2" s="234"/>
      <c r="F2" s="235" t="s">
        <v>116</v>
      </c>
      <c r="G2" s="235"/>
      <c r="H2" s="78" t="s">
        <v>117</v>
      </c>
      <c r="I2" s="78"/>
      <c r="J2" s="78"/>
      <c r="K2" s="78"/>
      <c r="L2" s="78"/>
      <c r="M2" s="78"/>
      <c r="N2" s="78"/>
      <c r="O2" s="78"/>
      <c r="P2" s="78"/>
      <c r="Q2" s="240"/>
      <c r="R2" s="241"/>
      <c r="S2" s="241"/>
      <c r="T2" s="241"/>
      <c r="U2" s="241"/>
      <c r="V2" s="241"/>
      <c r="W2" s="241"/>
      <c r="X2" s="241"/>
      <c r="Y2" s="241"/>
      <c r="Z2" s="241"/>
      <c r="AA2" s="242"/>
    </row>
    <row r="3" spans="1:27">
      <c r="A3" s="234"/>
      <c r="B3" s="234"/>
      <c r="C3" s="234"/>
      <c r="D3" s="234"/>
      <c r="E3" s="234"/>
      <c r="F3" s="236" t="s">
        <v>118</v>
      </c>
      <c r="G3" s="236"/>
      <c r="H3" s="78" t="s">
        <v>119</v>
      </c>
      <c r="I3" s="78"/>
      <c r="J3" s="78"/>
      <c r="K3" s="78"/>
      <c r="L3" s="78"/>
      <c r="M3" s="78"/>
      <c r="N3" s="78"/>
      <c r="O3" s="78"/>
      <c r="P3" s="78"/>
      <c r="Q3" s="240"/>
      <c r="R3" s="241"/>
      <c r="S3" s="241"/>
      <c r="T3" s="241"/>
      <c r="U3" s="241"/>
      <c r="V3" s="241"/>
      <c r="W3" s="241"/>
      <c r="X3" s="241"/>
      <c r="Y3" s="241"/>
      <c r="Z3" s="241"/>
      <c r="AA3" s="242"/>
    </row>
    <row r="4" spans="1:27">
      <c r="A4" s="234"/>
      <c r="B4" s="234"/>
      <c r="C4" s="234"/>
      <c r="D4" s="234"/>
      <c r="E4" s="234"/>
      <c r="F4" s="236" t="s">
        <v>120</v>
      </c>
      <c r="G4" s="236"/>
      <c r="H4" s="98">
        <v>44917</v>
      </c>
      <c r="I4" s="99"/>
      <c r="J4" s="99"/>
      <c r="K4" s="99"/>
      <c r="L4" s="99"/>
      <c r="M4" s="99"/>
      <c r="N4" s="99"/>
      <c r="O4" s="99"/>
      <c r="P4" s="99"/>
      <c r="Q4" s="246"/>
      <c r="R4" s="247"/>
      <c r="S4" s="247"/>
      <c r="T4" s="247"/>
      <c r="U4" s="247"/>
      <c r="V4" s="247"/>
      <c r="W4" s="247"/>
      <c r="X4" s="247"/>
      <c r="Y4" s="247"/>
      <c r="Z4" s="247"/>
      <c r="AA4" s="248"/>
    </row>
    <row r="5" spans="1:27" ht="14.7" customHeight="1">
      <c r="A5" s="101" t="s">
        <v>486</v>
      </c>
      <c r="B5" s="101"/>
      <c r="C5" s="101"/>
      <c r="D5" s="101"/>
      <c r="E5" s="101"/>
      <c r="F5" s="101"/>
      <c r="G5" s="101"/>
      <c r="H5" s="101"/>
      <c r="I5" s="101"/>
      <c r="J5" s="101"/>
      <c r="K5" s="101"/>
      <c r="L5" s="101"/>
      <c r="M5" s="101"/>
      <c r="N5" s="101"/>
      <c r="O5" s="101"/>
      <c r="P5" s="101"/>
      <c r="Q5" s="249"/>
      <c r="R5" s="250"/>
      <c r="S5" s="250"/>
      <c r="T5" s="250"/>
      <c r="U5" s="250"/>
      <c r="V5" s="250"/>
      <c r="W5" s="250"/>
      <c r="X5" s="250"/>
      <c r="Y5" s="250"/>
      <c r="Z5" s="250"/>
      <c r="AA5" s="251"/>
    </row>
    <row r="6" spans="1:27" ht="15" customHeight="1" thickBot="1">
      <c r="A6" s="237" t="s">
        <v>121</v>
      </c>
      <c r="B6" s="238"/>
      <c r="C6" s="238"/>
      <c r="D6" s="238"/>
      <c r="E6" s="239"/>
      <c r="F6" s="237" t="s">
        <v>122</v>
      </c>
      <c r="G6" s="238"/>
      <c r="H6" s="238"/>
      <c r="I6" s="238"/>
      <c r="J6" s="238"/>
      <c r="K6" s="238"/>
      <c r="L6" s="238"/>
      <c r="M6" s="238"/>
      <c r="N6" s="238"/>
      <c r="O6" s="239"/>
      <c r="P6" s="22" t="s">
        <v>123</v>
      </c>
      <c r="Q6" s="23"/>
      <c r="R6" s="24"/>
      <c r="S6" s="25"/>
      <c r="T6" s="252" t="s">
        <v>547</v>
      </c>
      <c r="U6" s="252" t="s">
        <v>548</v>
      </c>
      <c r="V6" s="252" t="s">
        <v>549</v>
      </c>
      <c r="W6" s="252" t="s">
        <v>550</v>
      </c>
      <c r="X6" s="252" t="s">
        <v>551</v>
      </c>
      <c r="Y6" s="252" t="s">
        <v>552</v>
      </c>
      <c r="Z6" s="252" t="s">
        <v>553</v>
      </c>
      <c r="AA6" s="252" t="s">
        <v>554</v>
      </c>
    </row>
    <row r="7" spans="1:27" ht="18.75" customHeight="1" thickBot="1">
      <c r="A7" s="254" t="e" cm="1" vm="1">
        <f t="array" aca="1" ref="A7" ca="1">+W10+A7:P14</f>
        <v>#VALUE!</v>
      </c>
      <c r="B7" s="257" t="s">
        <v>124</v>
      </c>
      <c r="C7" s="260" t="s">
        <v>125</v>
      </c>
      <c r="D7" s="260" t="s">
        <v>126</v>
      </c>
      <c r="E7" s="260" t="s">
        <v>127</v>
      </c>
      <c r="F7" s="263" t="s">
        <v>128</v>
      </c>
      <c r="G7" s="264"/>
      <c r="H7" s="265"/>
      <c r="I7" s="266" t="s">
        <v>129</v>
      </c>
      <c r="J7" s="267"/>
      <c r="K7" s="267"/>
      <c r="L7" s="267"/>
      <c r="M7" s="267"/>
      <c r="N7" s="267"/>
      <c r="O7" s="268"/>
      <c r="P7" s="230" t="s">
        <v>130</v>
      </c>
      <c r="Q7" s="230" t="s">
        <v>131</v>
      </c>
      <c r="R7" s="230" t="s">
        <v>4</v>
      </c>
      <c r="S7" s="230" t="s">
        <v>8</v>
      </c>
      <c r="T7" s="252"/>
      <c r="U7" s="252"/>
      <c r="V7" s="252"/>
      <c r="W7" s="252"/>
      <c r="X7" s="252"/>
      <c r="Y7" s="252"/>
      <c r="Z7" s="252"/>
      <c r="AA7" s="252"/>
    </row>
    <row r="8" spans="1:27" ht="18.75" customHeight="1" thickBot="1">
      <c r="A8" s="255"/>
      <c r="B8" s="258"/>
      <c r="C8" s="261"/>
      <c r="D8" s="261"/>
      <c r="E8" s="261"/>
      <c r="F8" s="266" t="s">
        <v>132</v>
      </c>
      <c r="G8" s="267"/>
      <c r="H8" s="268"/>
      <c r="I8" s="269" t="s">
        <v>133</v>
      </c>
      <c r="J8" s="271" t="s">
        <v>134</v>
      </c>
      <c r="K8" s="272"/>
      <c r="L8" s="272"/>
      <c r="M8" s="266" t="s">
        <v>135</v>
      </c>
      <c r="N8" s="267"/>
      <c r="O8" s="268"/>
      <c r="P8" s="231"/>
      <c r="Q8" s="231"/>
      <c r="R8" s="231"/>
      <c r="S8" s="231"/>
      <c r="T8" s="252"/>
      <c r="U8" s="252"/>
      <c r="V8" s="252"/>
      <c r="W8" s="252"/>
      <c r="X8" s="252"/>
      <c r="Y8" s="252"/>
      <c r="Z8" s="252"/>
      <c r="AA8" s="252"/>
    </row>
    <row r="9" spans="1:27" ht="55.8" thickBot="1">
      <c r="A9" s="256"/>
      <c r="B9" s="259"/>
      <c r="C9" s="262"/>
      <c r="D9" s="262"/>
      <c r="E9" s="262"/>
      <c r="F9" s="26" t="s">
        <v>136</v>
      </c>
      <c r="G9" s="26" t="s">
        <v>137</v>
      </c>
      <c r="H9" s="27" t="s">
        <v>138</v>
      </c>
      <c r="I9" s="270"/>
      <c r="J9" s="26" t="s">
        <v>139</v>
      </c>
      <c r="K9" s="26" t="s">
        <v>137</v>
      </c>
      <c r="L9" s="26" t="s">
        <v>140</v>
      </c>
      <c r="M9" s="28" t="s">
        <v>141</v>
      </c>
      <c r="N9" s="26" t="s">
        <v>142</v>
      </c>
      <c r="O9" s="27" t="s">
        <v>143</v>
      </c>
      <c r="P9" s="232"/>
      <c r="Q9" s="232"/>
      <c r="R9" s="232"/>
      <c r="S9" s="232"/>
      <c r="T9" s="253"/>
      <c r="U9" s="253"/>
      <c r="V9" s="253"/>
      <c r="W9" s="253"/>
      <c r="X9" s="253"/>
      <c r="Y9" s="253"/>
      <c r="Z9" s="253"/>
      <c r="AA9" s="253"/>
    </row>
    <row r="10" spans="1:27" ht="15" customHeight="1">
      <c r="A10" s="167">
        <v>1</v>
      </c>
      <c r="B10" s="167" t="s">
        <v>144</v>
      </c>
      <c r="C10" s="167" t="s">
        <v>145</v>
      </c>
      <c r="D10" s="167" t="s">
        <v>146</v>
      </c>
      <c r="E10" s="167" t="s">
        <v>147</v>
      </c>
      <c r="F10" s="167" t="s">
        <v>148</v>
      </c>
      <c r="G10" s="167" t="s">
        <v>149</v>
      </c>
      <c r="H10" s="178" t="s">
        <v>150</v>
      </c>
      <c r="I10" s="228" t="s">
        <v>151</v>
      </c>
      <c r="J10" s="200" t="s">
        <v>152</v>
      </c>
      <c r="K10" s="200" t="s">
        <v>153</v>
      </c>
      <c r="L10" s="167" t="s">
        <v>154</v>
      </c>
      <c r="M10" s="200" t="s">
        <v>155</v>
      </c>
      <c r="N10" s="200" t="s">
        <v>156</v>
      </c>
      <c r="O10" s="223" t="s">
        <v>157</v>
      </c>
      <c r="P10" s="170" t="s">
        <v>425</v>
      </c>
      <c r="Q10" s="172" t="s">
        <v>158</v>
      </c>
      <c r="R10" s="200" t="s">
        <v>159</v>
      </c>
      <c r="S10" s="200" t="s">
        <v>455</v>
      </c>
      <c r="T10" s="169" t="s">
        <v>602</v>
      </c>
      <c r="U10" s="173">
        <v>0.25</v>
      </c>
      <c r="V10" s="169" t="s">
        <v>602</v>
      </c>
      <c r="W10" s="277">
        <f>U10+25%</f>
        <v>0.5</v>
      </c>
      <c r="X10" s="279"/>
      <c r="Y10" s="281"/>
      <c r="Z10" s="279"/>
      <c r="AA10" s="281"/>
    </row>
    <row r="11" spans="1:27" ht="102" customHeight="1" thickBot="1">
      <c r="A11" s="168"/>
      <c r="B11" s="168"/>
      <c r="C11" s="168"/>
      <c r="D11" s="168"/>
      <c r="E11" s="168"/>
      <c r="F11" s="168"/>
      <c r="G11" s="168"/>
      <c r="H11" s="180"/>
      <c r="I11" s="229"/>
      <c r="J11" s="172"/>
      <c r="K11" s="172"/>
      <c r="L11" s="167"/>
      <c r="M11" s="172"/>
      <c r="N11" s="273"/>
      <c r="O11" s="274"/>
      <c r="P11" s="205"/>
      <c r="Q11" s="233"/>
      <c r="R11" s="172"/>
      <c r="S11" s="172"/>
      <c r="T11" s="168"/>
      <c r="U11" s="275"/>
      <c r="V11" s="276"/>
      <c r="W11" s="278"/>
      <c r="X11" s="280"/>
      <c r="Y11" s="282"/>
      <c r="Z11" s="280"/>
      <c r="AA11" s="282"/>
    </row>
    <row r="12" spans="1:27" ht="15" customHeight="1">
      <c r="A12" s="169">
        <v>2</v>
      </c>
      <c r="B12" s="169" t="s">
        <v>144</v>
      </c>
      <c r="C12" s="169" t="s">
        <v>160</v>
      </c>
      <c r="D12" s="169" t="s">
        <v>161</v>
      </c>
      <c r="E12" s="169" t="s">
        <v>162</v>
      </c>
      <c r="F12" s="169" t="s">
        <v>163</v>
      </c>
      <c r="G12" s="169" t="s">
        <v>164</v>
      </c>
      <c r="H12" s="186" t="s">
        <v>165</v>
      </c>
      <c r="I12" s="166" t="s">
        <v>166</v>
      </c>
      <c r="J12" s="166" t="s">
        <v>167</v>
      </c>
      <c r="K12" s="166" t="s">
        <v>164</v>
      </c>
      <c r="L12" s="178" t="s">
        <v>150</v>
      </c>
      <c r="M12" s="166" t="s">
        <v>168</v>
      </c>
      <c r="N12" s="225" t="s">
        <v>169</v>
      </c>
      <c r="O12" s="226" t="s">
        <v>170</v>
      </c>
      <c r="P12" s="185" t="s">
        <v>425</v>
      </c>
      <c r="Q12" s="200" t="s">
        <v>171</v>
      </c>
      <c r="R12" s="166" t="s">
        <v>159</v>
      </c>
      <c r="S12" s="200" t="s">
        <v>456</v>
      </c>
      <c r="T12" s="233" t="s">
        <v>627</v>
      </c>
      <c r="U12" s="283">
        <v>0.25</v>
      </c>
      <c r="V12" s="233" t="s">
        <v>690</v>
      </c>
      <c r="W12" s="283">
        <f>U12+25%</f>
        <v>0.5</v>
      </c>
      <c r="X12" s="285"/>
      <c r="Y12" s="285"/>
      <c r="Z12" s="285"/>
      <c r="AA12" s="285"/>
    </row>
    <row r="13" spans="1:27">
      <c r="A13" s="167"/>
      <c r="B13" s="167"/>
      <c r="C13" s="167"/>
      <c r="D13" s="167"/>
      <c r="E13" s="167"/>
      <c r="F13" s="167"/>
      <c r="G13" s="167"/>
      <c r="H13" s="227"/>
      <c r="I13" s="200"/>
      <c r="J13" s="200"/>
      <c r="K13" s="200"/>
      <c r="L13" s="179"/>
      <c r="M13" s="200"/>
      <c r="N13" s="217"/>
      <c r="O13" s="217"/>
      <c r="P13" s="185"/>
      <c r="Q13" s="167"/>
      <c r="R13" s="200"/>
      <c r="S13" s="200"/>
      <c r="T13" s="233"/>
      <c r="U13" s="284"/>
      <c r="V13" s="233"/>
      <c r="W13" s="284"/>
      <c r="X13" s="285"/>
      <c r="Y13" s="285"/>
      <c r="Z13" s="285"/>
      <c r="AA13" s="285"/>
    </row>
    <row r="14" spans="1:27" ht="174" customHeight="1" thickBot="1">
      <c r="A14" s="168"/>
      <c r="B14" s="168"/>
      <c r="C14" s="168"/>
      <c r="D14" s="168"/>
      <c r="E14" s="168"/>
      <c r="F14" s="168"/>
      <c r="G14" s="168"/>
      <c r="H14" s="187"/>
      <c r="I14" s="172"/>
      <c r="J14" s="172"/>
      <c r="K14" s="172"/>
      <c r="L14" s="180"/>
      <c r="M14" s="172"/>
      <c r="N14" s="218"/>
      <c r="O14" s="218"/>
      <c r="P14" s="185"/>
      <c r="Q14" s="168"/>
      <c r="R14" s="172"/>
      <c r="S14" s="172"/>
      <c r="T14" s="233"/>
      <c r="U14" s="284"/>
      <c r="V14" s="233"/>
      <c r="W14" s="284"/>
      <c r="X14" s="285"/>
      <c r="Y14" s="285"/>
      <c r="Z14" s="285"/>
      <c r="AA14" s="285"/>
    </row>
    <row r="15" spans="1:27" ht="55.2">
      <c r="A15" s="169">
        <v>3</v>
      </c>
      <c r="B15" s="169" t="s">
        <v>144</v>
      </c>
      <c r="C15" s="169" t="s">
        <v>172</v>
      </c>
      <c r="D15" s="169" t="s">
        <v>173</v>
      </c>
      <c r="E15" s="169" t="s">
        <v>174</v>
      </c>
      <c r="F15" s="169" t="s">
        <v>163</v>
      </c>
      <c r="G15" s="169" t="s">
        <v>149</v>
      </c>
      <c r="H15" s="178" t="s">
        <v>150</v>
      </c>
      <c r="I15" s="166" t="s">
        <v>175</v>
      </c>
      <c r="J15" s="169" t="s">
        <v>176</v>
      </c>
      <c r="K15" s="169" t="s">
        <v>149</v>
      </c>
      <c r="L15" s="169" t="s">
        <v>153</v>
      </c>
      <c r="M15" s="169" t="s">
        <v>168</v>
      </c>
      <c r="N15" s="219" t="s">
        <v>177</v>
      </c>
      <c r="O15" s="219" t="s">
        <v>446</v>
      </c>
      <c r="P15" s="50" t="s">
        <v>425</v>
      </c>
      <c r="Q15" s="169" t="s">
        <v>445</v>
      </c>
      <c r="R15" s="169" t="s">
        <v>307</v>
      </c>
      <c r="S15" s="169" t="s">
        <v>452</v>
      </c>
      <c r="T15" s="169" t="s">
        <v>626</v>
      </c>
      <c r="U15" s="173">
        <v>0</v>
      </c>
      <c r="V15" s="286" t="s">
        <v>692</v>
      </c>
      <c r="W15" s="288">
        <f>U15+0%</f>
        <v>0</v>
      </c>
      <c r="X15" s="290"/>
      <c r="Y15" s="290"/>
      <c r="Z15" s="290"/>
      <c r="AA15" s="290"/>
    </row>
    <row r="16" spans="1:27" ht="118.5" customHeight="1" thickBot="1">
      <c r="A16" s="168"/>
      <c r="B16" s="168"/>
      <c r="C16" s="168"/>
      <c r="D16" s="168"/>
      <c r="E16" s="168"/>
      <c r="F16" s="168"/>
      <c r="G16" s="168"/>
      <c r="H16" s="224"/>
      <c r="I16" s="172"/>
      <c r="J16" s="168"/>
      <c r="K16" s="168"/>
      <c r="L16" s="168"/>
      <c r="M16" s="168"/>
      <c r="N16" s="218"/>
      <c r="O16" s="218"/>
      <c r="P16" s="50"/>
      <c r="Q16" s="168"/>
      <c r="R16" s="168"/>
      <c r="S16" s="168"/>
      <c r="T16" s="168"/>
      <c r="U16" s="174"/>
      <c r="V16" s="287"/>
      <c r="W16" s="289"/>
      <c r="X16" s="291"/>
      <c r="Y16" s="291"/>
      <c r="Z16" s="291"/>
      <c r="AA16" s="291"/>
    </row>
    <row r="17" spans="1:27" ht="135.75" customHeight="1" thickBot="1">
      <c r="A17" s="32">
        <v>4</v>
      </c>
      <c r="B17" s="18" t="s">
        <v>117</v>
      </c>
      <c r="C17" s="33" t="s">
        <v>178</v>
      </c>
      <c r="D17" s="20" t="s">
        <v>179</v>
      </c>
      <c r="E17" s="18" t="s">
        <v>180</v>
      </c>
      <c r="F17" s="18" t="s">
        <v>163</v>
      </c>
      <c r="G17" s="18" t="s">
        <v>149</v>
      </c>
      <c r="H17" s="29" t="s">
        <v>150</v>
      </c>
      <c r="I17" s="18" t="s">
        <v>181</v>
      </c>
      <c r="J17" s="18" t="s">
        <v>167</v>
      </c>
      <c r="K17" s="18" t="s">
        <v>149</v>
      </c>
      <c r="L17" s="18" t="s">
        <v>153</v>
      </c>
      <c r="M17" s="18" t="s">
        <v>168</v>
      </c>
      <c r="N17" s="35" t="s">
        <v>182</v>
      </c>
      <c r="O17" s="35" t="s">
        <v>183</v>
      </c>
      <c r="P17" s="51" t="s">
        <v>425</v>
      </c>
      <c r="Q17" s="18" t="s">
        <v>184</v>
      </c>
      <c r="R17" s="18" t="s">
        <v>63</v>
      </c>
      <c r="S17" s="18" t="s">
        <v>457</v>
      </c>
      <c r="T17" s="18" t="s">
        <v>625</v>
      </c>
      <c r="U17" s="102">
        <v>0.25</v>
      </c>
      <c r="V17" s="114" t="s">
        <v>693</v>
      </c>
      <c r="W17" s="142">
        <f>U17+25%</f>
        <v>0.5</v>
      </c>
      <c r="X17" s="83"/>
      <c r="Y17" s="83"/>
      <c r="Z17" s="83"/>
      <c r="AA17" s="83"/>
    </row>
    <row r="18" spans="1:27">
      <c r="A18" s="166">
        <v>5</v>
      </c>
      <c r="B18" s="166" t="s">
        <v>185</v>
      </c>
      <c r="C18" s="166" t="s">
        <v>186</v>
      </c>
      <c r="D18" s="166" t="s">
        <v>187</v>
      </c>
      <c r="E18" s="166" t="s">
        <v>188</v>
      </c>
      <c r="F18" s="166" t="s">
        <v>163</v>
      </c>
      <c r="G18" s="166" t="s">
        <v>149</v>
      </c>
      <c r="H18" s="178" t="s">
        <v>150</v>
      </c>
      <c r="I18" s="166" t="s">
        <v>189</v>
      </c>
      <c r="J18" s="166" t="s">
        <v>167</v>
      </c>
      <c r="K18" s="166" t="s">
        <v>149</v>
      </c>
      <c r="L18" s="166" t="s">
        <v>153</v>
      </c>
      <c r="M18" s="166" t="s">
        <v>168</v>
      </c>
      <c r="N18" s="166" t="s">
        <v>190</v>
      </c>
      <c r="O18" s="216" t="s">
        <v>191</v>
      </c>
      <c r="P18" s="170" t="s">
        <v>425</v>
      </c>
      <c r="Q18" s="166" t="s">
        <v>192</v>
      </c>
      <c r="R18" s="166" t="s">
        <v>193</v>
      </c>
      <c r="S18" s="166" t="s">
        <v>458</v>
      </c>
      <c r="T18" s="292" t="s">
        <v>632</v>
      </c>
      <c r="U18" s="295">
        <v>0.25</v>
      </c>
      <c r="V18" s="166" t="s">
        <v>632</v>
      </c>
      <c r="W18" s="175">
        <f>U18+25%</f>
        <v>0.5</v>
      </c>
      <c r="X18" s="290"/>
      <c r="Y18" s="290"/>
      <c r="Z18" s="290"/>
      <c r="AA18" s="290"/>
    </row>
    <row r="19" spans="1:27">
      <c r="A19" s="200"/>
      <c r="B19" s="200"/>
      <c r="C19" s="200"/>
      <c r="D19" s="200"/>
      <c r="E19" s="200"/>
      <c r="F19" s="200"/>
      <c r="G19" s="200"/>
      <c r="H19" s="179"/>
      <c r="I19" s="200"/>
      <c r="J19" s="200"/>
      <c r="K19" s="200"/>
      <c r="L19" s="200"/>
      <c r="M19" s="200"/>
      <c r="N19" s="167"/>
      <c r="O19" s="217"/>
      <c r="P19" s="170"/>
      <c r="Q19" s="200"/>
      <c r="R19" s="200"/>
      <c r="S19" s="200"/>
      <c r="T19" s="293"/>
      <c r="U19" s="296"/>
      <c r="V19" s="200"/>
      <c r="W19" s="176"/>
      <c r="X19" s="298"/>
      <c r="Y19" s="298"/>
      <c r="Z19" s="298"/>
      <c r="AA19" s="298"/>
    </row>
    <row r="20" spans="1:27" ht="130.19999999999999" customHeight="1">
      <c r="A20" s="172"/>
      <c r="B20" s="200"/>
      <c r="C20" s="200"/>
      <c r="D20" s="200"/>
      <c r="E20" s="200"/>
      <c r="F20" s="200"/>
      <c r="G20" s="200"/>
      <c r="H20" s="180"/>
      <c r="I20" s="200"/>
      <c r="J20" s="200"/>
      <c r="K20" s="200"/>
      <c r="L20" s="200"/>
      <c r="M20" s="200"/>
      <c r="N20" s="168"/>
      <c r="O20" s="218"/>
      <c r="P20" s="170"/>
      <c r="Q20" s="172"/>
      <c r="R20" s="200"/>
      <c r="S20" s="172"/>
      <c r="T20" s="294"/>
      <c r="U20" s="297"/>
      <c r="V20" s="172"/>
      <c r="W20" s="177"/>
      <c r="X20" s="291"/>
      <c r="Y20" s="291"/>
      <c r="Z20" s="291"/>
      <c r="AA20" s="291"/>
    </row>
    <row r="21" spans="1:27" ht="14.7" customHeight="1">
      <c r="A21" s="166">
        <v>6</v>
      </c>
      <c r="B21" s="166" t="s">
        <v>185</v>
      </c>
      <c r="C21" s="166" t="s">
        <v>194</v>
      </c>
      <c r="D21" s="166" t="s">
        <v>195</v>
      </c>
      <c r="E21" s="166" t="s">
        <v>196</v>
      </c>
      <c r="F21" s="166" t="s">
        <v>163</v>
      </c>
      <c r="G21" s="166" t="s">
        <v>153</v>
      </c>
      <c r="H21" s="220" t="s">
        <v>153</v>
      </c>
      <c r="I21" s="166" t="s">
        <v>197</v>
      </c>
      <c r="J21" s="166" t="s">
        <v>167</v>
      </c>
      <c r="K21" s="166" t="s">
        <v>153</v>
      </c>
      <c r="L21" s="169" t="s">
        <v>154</v>
      </c>
      <c r="M21" s="166" t="s">
        <v>168</v>
      </c>
      <c r="N21" s="166" t="s">
        <v>198</v>
      </c>
      <c r="O21" s="216" t="s">
        <v>199</v>
      </c>
      <c r="P21" s="185" t="s">
        <v>425</v>
      </c>
      <c r="Q21" s="166" t="s">
        <v>624</v>
      </c>
      <c r="R21" s="166" t="s">
        <v>193</v>
      </c>
      <c r="S21" s="166" t="s">
        <v>458</v>
      </c>
      <c r="T21" s="169" t="s">
        <v>632</v>
      </c>
      <c r="U21" s="283">
        <v>0.25</v>
      </c>
      <c r="V21" s="299" t="s">
        <v>632</v>
      </c>
      <c r="W21" s="300">
        <v>0.25</v>
      </c>
      <c r="X21" s="285"/>
      <c r="Y21" s="285"/>
      <c r="Z21" s="285"/>
      <c r="AA21" s="285"/>
    </row>
    <row r="22" spans="1:27" ht="132.75" customHeight="1" thickBot="1">
      <c r="A22" s="172"/>
      <c r="B22" s="172"/>
      <c r="C22" s="172"/>
      <c r="D22" s="172"/>
      <c r="E22" s="172"/>
      <c r="F22" s="172"/>
      <c r="G22" s="172"/>
      <c r="H22" s="221"/>
      <c r="I22" s="172"/>
      <c r="J22" s="172"/>
      <c r="K22" s="172"/>
      <c r="L22" s="222"/>
      <c r="M22" s="172"/>
      <c r="N22" s="172"/>
      <c r="O22" s="223"/>
      <c r="P22" s="185"/>
      <c r="Q22" s="172"/>
      <c r="R22" s="172"/>
      <c r="S22" s="172"/>
      <c r="T22" s="168"/>
      <c r="U22" s="284"/>
      <c r="V22" s="299"/>
      <c r="W22" s="301"/>
      <c r="X22" s="285"/>
      <c r="Y22" s="285"/>
      <c r="Z22" s="285"/>
      <c r="AA22" s="285"/>
    </row>
    <row r="23" spans="1:27" ht="67.5" customHeight="1">
      <c r="A23" s="31">
        <v>7</v>
      </c>
      <c r="B23" s="20" t="s">
        <v>185</v>
      </c>
      <c r="C23" s="37" t="s">
        <v>200</v>
      </c>
      <c r="D23" s="20" t="s">
        <v>201</v>
      </c>
      <c r="E23" s="31" t="s">
        <v>202</v>
      </c>
      <c r="F23" s="31" t="s">
        <v>163</v>
      </c>
      <c r="G23" s="31" t="s">
        <v>149</v>
      </c>
      <c r="H23" s="29" t="s">
        <v>150</v>
      </c>
      <c r="I23" s="31" t="s">
        <v>203</v>
      </c>
      <c r="J23" s="31" t="s">
        <v>167</v>
      </c>
      <c r="K23" s="31" t="s">
        <v>149</v>
      </c>
      <c r="L23" s="29" t="s">
        <v>150</v>
      </c>
      <c r="M23" s="31" t="s">
        <v>168</v>
      </c>
      <c r="N23" s="34" t="s">
        <v>204</v>
      </c>
      <c r="O23" s="31" t="s">
        <v>205</v>
      </c>
      <c r="P23" s="51" t="s">
        <v>425</v>
      </c>
      <c r="Q23" s="31" t="s">
        <v>623</v>
      </c>
      <c r="R23" s="31" t="s">
        <v>193</v>
      </c>
      <c r="S23" s="20" t="s">
        <v>459</v>
      </c>
      <c r="T23" s="18" t="s">
        <v>694</v>
      </c>
      <c r="U23" s="102">
        <v>0.25</v>
      </c>
      <c r="V23" s="18" t="s">
        <v>695</v>
      </c>
      <c r="W23" s="102">
        <v>0.25</v>
      </c>
      <c r="X23" s="83"/>
      <c r="Y23" s="83"/>
      <c r="Z23" s="83"/>
      <c r="AA23" s="83"/>
    </row>
    <row r="24" spans="1:27" ht="15" customHeight="1">
      <c r="A24" s="169">
        <v>8</v>
      </c>
      <c r="B24" s="169" t="s">
        <v>206</v>
      </c>
      <c r="C24" s="169" t="s">
        <v>207</v>
      </c>
      <c r="D24" s="169" t="s">
        <v>208</v>
      </c>
      <c r="E24" s="169" t="s">
        <v>209</v>
      </c>
      <c r="F24" s="169" t="s">
        <v>210</v>
      </c>
      <c r="G24" s="169" t="s">
        <v>153</v>
      </c>
      <c r="H24" s="169" t="s">
        <v>154</v>
      </c>
      <c r="I24" s="169" t="s">
        <v>211</v>
      </c>
      <c r="J24" s="169" t="s">
        <v>212</v>
      </c>
      <c r="K24" s="169" t="s">
        <v>153</v>
      </c>
      <c r="L24" s="169" t="s">
        <v>154</v>
      </c>
      <c r="M24" s="169" t="s">
        <v>213</v>
      </c>
      <c r="N24" s="216" t="s">
        <v>214</v>
      </c>
      <c r="O24" s="219" t="s">
        <v>215</v>
      </c>
      <c r="P24" s="170" t="s">
        <v>425</v>
      </c>
      <c r="Q24" s="169" t="s">
        <v>216</v>
      </c>
      <c r="R24" s="169" t="s">
        <v>217</v>
      </c>
      <c r="S24" s="166" t="s">
        <v>460</v>
      </c>
      <c r="T24" s="166" t="s">
        <v>622</v>
      </c>
      <c r="U24" s="302">
        <v>0.25</v>
      </c>
      <c r="V24" s="303" t="s">
        <v>709</v>
      </c>
      <c r="W24" s="288">
        <f>U24+25%</f>
        <v>0.5</v>
      </c>
      <c r="X24" s="290"/>
      <c r="Y24" s="290"/>
      <c r="Z24" s="290"/>
      <c r="AA24" s="290"/>
    </row>
    <row r="25" spans="1:27" ht="15" customHeight="1">
      <c r="A25" s="167"/>
      <c r="B25" s="167"/>
      <c r="C25" s="167"/>
      <c r="D25" s="167"/>
      <c r="E25" s="167"/>
      <c r="F25" s="167"/>
      <c r="G25" s="167"/>
      <c r="H25" s="167"/>
      <c r="I25" s="167"/>
      <c r="J25" s="167"/>
      <c r="K25" s="167"/>
      <c r="L25" s="167"/>
      <c r="M25" s="167"/>
      <c r="N25" s="217"/>
      <c r="O25" s="217"/>
      <c r="P25" s="170"/>
      <c r="Q25" s="167"/>
      <c r="R25" s="167"/>
      <c r="S25" s="167"/>
      <c r="T25" s="167" t="s">
        <v>621</v>
      </c>
      <c r="U25" s="167">
        <v>0.25</v>
      </c>
      <c r="V25" s="304"/>
      <c r="W25" s="305"/>
      <c r="X25" s="298"/>
      <c r="Y25" s="298"/>
      <c r="Z25" s="298"/>
      <c r="AA25" s="298"/>
    </row>
    <row r="26" spans="1:27" ht="192" customHeight="1">
      <c r="A26" s="168"/>
      <c r="B26" s="168"/>
      <c r="C26" s="168"/>
      <c r="D26" s="168"/>
      <c r="E26" s="168"/>
      <c r="F26" s="168"/>
      <c r="G26" s="168"/>
      <c r="H26" s="168"/>
      <c r="I26" s="168"/>
      <c r="J26" s="168"/>
      <c r="K26" s="168"/>
      <c r="L26" s="168"/>
      <c r="M26" s="168"/>
      <c r="N26" s="218"/>
      <c r="O26" s="218"/>
      <c r="P26" s="205"/>
      <c r="Q26" s="168"/>
      <c r="R26" s="168"/>
      <c r="S26" s="168"/>
      <c r="T26" s="168" t="s">
        <v>621</v>
      </c>
      <c r="U26" s="168">
        <v>0.25</v>
      </c>
      <c r="V26" s="287"/>
      <c r="W26" s="289"/>
      <c r="X26" s="291"/>
      <c r="Y26" s="291"/>
      <c r="Z26" s="291"/>
      <c r="AA26" s="291"/>
    </row>
    <row r="27" spans="1:27" ht="15" customHeight="1">
      <c r="A27" s="169">
        <v>9</v>
      </c>
      <c r="B27" s="169" t="s">
        <v>206</v>
      </c>
      <c r="C27" s="169" t="s">
        <v>218</v>
      </c>
      <c r="D27" s="169" t="s">
        <v>219</v>
      </c>
      <c r="E27" s="169" t="s">
        <v>220</v>
      </c>
      <c r="F27" s="169" t="s">
        <v>163</v>
      </c>
      <c r="G27" s="169" t="s">
        <v>153</v>
      </c>
      <c r="H27" s="181" t="s">
        <v>153</v>
      </c>
      <c r="I27" s="169" t="s">
        <v>221</v>
      </c>
      <c r="J27" s="169" t="s">
        <v>212</v>
      </c>
      <c r="K27" s="169" t="s">
        <v>153</v>
      </c>
      <c r="L27" s="169" t="s">
        <v>154</v>
      </c>
      <c r="M27" s="169" t="s">
        <v>222</v>
      </c>
      <c r="N27" s="169" t="s">
        <v>223</v>
      </c>
      <c r="O27" s="169" t="s">
        <v>215</v>
      </c>
      <c r="P27" s="185" t="s">
        <v>425</v>
      </c>
      <c r="Q27" s="169" t="s">
        <v>224</v>
      </c>
      <c r="R27" s="169" t="s">
        <v>217</v>
      </c>
      <c r="S27" s="169" t="s">
        <v>461</v>
      </c>
      <c r="T27" s="169" t="s">
        <v>620</v>
      </c>
      <c r="U27" s="302">
        <v>0.25</v>
      </c>
      <c r="V27" s="303" t="s">
        <v>696</v>
      </c>
      <c r="W27" s="306">
        <f>U27+25%</f>
        <v>0.5</v>
      </c>
      <c r="X27" s="290"/>
      <c r="Y27" s="290"/>
      <c r="Z27" s="290"/>
      <c r="AA27" s="290"/>
    </row>
    <row r="28" spans="1:27" ht="285.75" customHeight="1">
      <c r="A28" s="168"/>
      <c r="B28" s="168"/>
      <c r="C28" s="168"/>
      <c r="D28" s="168"/>
      <c r="E28" s="168"/>
      <c r="F28" s="168"/>
      <c r="G28" s="168"/>
      <c r="H28" s="183"/>
      <c r="I28" s="168"/>
      <c r="J28" s="168"/>
      <c r="K28" s="168"/>
      <c r="L28" s="168"/>
      <c r="M28" s="168"/>
      <c r="N28" s="168"/>
      <c r="O28" s="168"/>
      <c r="P28" s="185"/>
      <c r="Q28" s="168"/>
      <c r="R28" s="168"/>
      <c r="S28" s="168"/>
      <c r="T28" s="168" t="s">
        <v>567</v>
      </c>
      <c r="U28" s="167">
        <v>0.25</v>
      </c>
      <c r="V28" s="304"/>
      <c r="W28" s="307"/>
      <c r="X28" s="291"/>
      <c r="Y28" s="291"/>
      <c r="Z28" s="291"/>
      <c r="AA28" s="291"/>
    </row>
    <row r="29" spans="1:27" ht="305.25" customHeight="1">
      <c r="A29" s="32">
        <v>10</v>
      </c>
      <c r="B29" s="18" t="s">
        <v>206</v>
      </c>
      <c r="C29" s="33" t="s">
        <v>225</v>
      </c>
      <c r="D29" s="18" t="s">
        <v>226</v>
      </c>
      <c r="E29" s="30" t="s">
        <v>209</v>
      </c>
      <c r="F29" s="18" t="s">
        <v>148</v>
      </c>
      <c r="G29" s="18" t="s">
        <v>153</v>
      </c>
      <c r="H29" s="36" t="s">
        <v>153</v>
      </c>
      <c r="I29" s="18" t="s">
        <v>227</v>
      </c>
      <c r="J29" s="18" t="s">
        <v>163</v>
      </c>
      <c r="K29" s="18" t="s">
        <v>153</v>
      </c>
      <c r="L29" s="38" t="s">
        <v>153</v>
      </c>
      <c r="M29" s="18" t="s">
        <v>213</v>
      </c>
      <c r="N29" s="20" t="s">
        <v>228</v>
      </c>
      <c r="O29" s="47" t="s">
        <v>215</v>
      </c>
      <c r="P29" s="51" t="s">
        <v>425</v>
      </c>
      <c r="Q29" s="31" t="s">
        <v>229</v>
      </c>
      <c r="R29" s="20" t="s">
        <v>217</v>
      </c>
      <c r="S29" s="20" t="s">
        <v>462</v>
      </c>
      <c r="T29" s="31" t="s">
        <v>631</v>
      </c>
      <c r="U29" s="124">
        <v>0.25</v>
      </c>
      <c r="V29" s="159" t="s">
        <v>697</v>
      </c>
      <c r="W29" s="158">
        <f>U29+25%</f>
        <v>0.5</v>
      </c>
      <c r="X29" s="83"/>
      <c r="Y29" s="83"/>
      <c r="Z29" s="83"/>
      <c r="AA29" s="83"/>
    </row>
    <row r="30" spans="1:27" ht="302.25" customHeight="1" thickBot="1">
      <c r="A30" s="32">
        <v>11</v>
      </c>
      <c r="B30" s="18" t="s">
        <v>206</v>
      </c>
      <c r="C30" s="33" t="s">
        <v>230</v>
      </c>
      <c r="D30" s="18" t="s">
        <v>231</v>
      </c>
      <c r="E30" s="30" t="s">
        <v>209</v>
      </c>
      <c r="F30" s="18" t="s">
        <v>148</v>
      </c>
      <c r="G30" s="18" t="s">
        <v>153</v>
      </c>
      <c r="H30" s="36" t="s">
        <v>153</v>
      </c>
      <c r="I30" s="18" t="s">
        <v>232</v>
      </c>
      <c r="J30" s="18" t="s">
        <v>163</v>
      </c>
      <c r="K30" s="18" t="s">
        <v>153</v>
      </c>
      <c r="L30" s="38" t="s">
        <v>153</v>
      </c>
      <c r="M30" s="18" t="s">
        <v>168</v>
      </c>
      <c r="N30" s="20" t="s">
        <v>233</v>
      </c>
      <c r="O30" s="47" t="s">
        <v>234</v>
      </c>
      <c r="P30" s="51" t="s">
        <v>425</v>
      </c>
      <c r="Q30" s="31" t="s">
        <v>229</v>
      </c>
      <c r="R30" s="20" t="s">
        <v>217</v>
      </c>
      <c r="S30" s="20" t="s">
        <v>463</v>
      </c>
      <c r="T30" s="20" t="s">
        <v>619</v>
      </c>
      <c r="U30" s="124">
        <v>0.25</v>
      </c>
      <c r="V30" s="159" t="s">
        <v>698</v>
      </c>
      <c r="W30" s="158">
        <f>U30+25%</f>
        <v>0.5</v>
      </c>
      <c r="X30" s="83"/>
      <c r="Y30" s="83"/>
      <c r="Z30" s="83"/>
      <c r="AA30" s="83"/>
    </row>
    <row r="31" spans="1:27" ht="330.75" customHeight="1">
      <c r="A31" s="32">
        <v>12</v>
      </c>
      <c r="B31" s="18" t="s">
        <v>206</v>
      </c>
      <c r="C31" s="33" t="s">
        <v>235</v>
      </c>
      <c r="D31" s="18" t="s">
        <v>236</v>
      </c>
      <c r="E31" s="30" t="s">
        <v>209</v>
      </c>
      <c r="F31" s="18" t="s">
        <v>163</v>
      </c>
      <c r="G31" s="18" t="s">
        <v>153</v>
      </c>
      <c r="H31" s="36" t="s">
        <v>153</v>
      </c>
      <c r="I31" s="18" t="s">
        <v>237</v>
      </c>
      <c r="J31" s="18" t="s">
        <v>212</v>
      </c>
      <c r="K31" s="18" t="s">
        <v>153</v>
      </c>
      <c r="L31" s="38" t="s">
        <v>153</v>
      </c>
      <c r="M31" s="18" t="s">
        <v>213</v>
      </c>
      <c r="N31" s="20" t="s">
        <v>238</v>
      </c>
      <c r="O31" s="20" t="s">
        <v>239</v>
      </c>
      <c r="P31" s="49" t="s">
        <v>425</v>
      </c>
      <c r="Q31" s="31" t="s">
        <v>240</v>
      </c>
      <c r="R31" s="18" t="s">
        <v>217</v>
      </c>
      <c r="S31" s="18" t="s">
        <v>464</v>
      </c>
      <c r="T31" s="20" t="s">
        <v>710</v>
      </c>
      <c r="U31" s="124">
        <v>0.25</v>
      </c>
      <c r="V31" s="159" t="s">
        <v>698</v>
      </c>
      <c r="W31" s="158">
        <f>U31+25%</f>
        <v>0.5</v>
      </c>
      <c r="X31" s="83"/>
      <c r="Y31" s="83"/>
      <c r="Z31" s="83"/>
      <c r="AA31" s="83"/>
    </row>
    <row r="32" spans="1:27">
      <c r="A32" s="169">
        <v>13</v>
      </c>
      <c r="B32" s="169" t="s">
        <v>206</v>
      </c>
      <c r="C32" s="169" t="s">
        <v>241</v>
      </c>
      <c r="D32" s="169" t="s">
        <v>242</v>
      </c>
      <c r="E32" s="169" t="s">
        <v>209</v>
      </c>
      <c r="F32" s="169" t="s">
        <v>163</v>
      </c>
      <c r="G32" s="169" t="s">
        <v>153</v>
      </c>
      <c r="H32" s="181" t="s">
        <v>153</v>
      </c>
      <c r="I32" s="169" t="s">
        <v>243</v>
      </c>
      <c r="J32" s="169" t="s">
        <v>167</v>
      </c>
      <c r="K32" s="169" t="s">
        <v>153</v>
      </c>
      <c r="L32" s="213" t="s">
        <v>154</v>
      </c>
      <c r="M32" s="169" t="s">
        <v>222</v>
      </c>
      <c r="N32" s="166" t="s">
        <v>244</v>
      </c>
      <c r="O32" s="166" t="s">
        <v>245</v>
      </c>
      <c r="P32" s="185" t="s">
        <v>425</v>
      </c>
      <c r="Q32" s="166" t="s">
        <v>246</v>
      </c>
      <c r="R32" s="169" t="s">
        <v>217</v>
      </c>
      <c r="S32" s="169" t="s">
        <v>465</v>
      </c>
      <c r="T32" s="166" t="s">
        <v>630</v>
      </c>
      <c r="U32" s="308">
        <v>0.25</v>
      </c>
      <c r="V32" s="309" t="s">
        <v>699</v>
      </c>
      <c r="W32" s="288">
        <f>U32+25%</f>
        <v>0.5</v>
      </c>
      <c r="X32" s="290"/>
      <c r="Y32" s="290"/>
      <c r="Z32" s="290"/>
      <c r="AA32" s="290"/>
    </row>
    <row r="33" spans="1:27" ht="259.5" customHeight="1">
      <c r="A33" s="168"/>
      <c r="B33" s="168"/>
      <c r="C33" s="168"/>
      <c r="D33" s="168"/>
      <c r="E33" s="168"/>
      <c r="F33" s="168"/>
      <c r="G33" s="168"/>
      <c r="H33" s="183"/>
      <c r="I33" s="168"/>
      <c r="J33" s="168"/>
      <c r="K33" s="168"/>
      <c r="L33" s="214"/>
      <c r="M33" s="168"/>
      <c r="N33" s="168"/>
      <c r="O33" s="168"/>
      <c r="P33" s="215"/>
      <c r="Q33" s="168"/>
      <c r="R33" s="168"/>
      <c r="S33" s="168"/>
      <c r="T33" s="311"/>
      <c r="U33" s="308">
        <v>0.25</v>
      </c>
      <c r="V33" s="310"/>
      <c r="W33" s="289"/>
      <c r="X33" s="291"/>
      <c r="Y33" s="291"/>
      <c r="Z33" s="291"/>
      <c r="AA33" s="291"/>
    </row>
    <row r="34" spans="1:27" ht="15" customHeight="1">
      <c r="A34" s="169">
        <v>14</v>
      </c>
      <c r="B34" s="169" t="s">
        <v>247</v>
      </c>
      <c r="C34" s="169" t="s">
        <v>248</v>
      </c>
      <c r="D34" s="169" t="s">
        <v>249</v>
      </c>
      <c r="E34" s="169" t="s">
        <v>250</v>
      </c>
      <c r="F34" s="169" t="s">
        <v>163</v>
      </c>
      <c r="G34" s="169" t="s">
        <v>153</v>
      </c>
      <c r="H34" s="181" t="s">
        <v>153</v>
      </c>
      <c r="I34" s="169" t="s">
        <v>251</v>
      </c>
      <c r="J34" s="169" t="s">
        <v>167</v>
      </c>
      <c r="K34" s="169" t="s">
        <v>153</v>
      </c>
      <c r="L34" s="169" t="s">
        <v>154</v>
      </c>
      <c r="M34" s="169" t="s">
        <v>252</v>
      </c>
      <c r="N34" s="169" t="s">
        <v>253</v>
      </c>
      <c r="O34" s="169" t="s">
        <v>254</v>
      </c>
      <c r="P34" s="204" t="s">
        <v>425</v>
      </c>
      <c r="Q34" s="166" t="s">
        <v>255</v>
      </c>
      <c r="R34" s="166" t="s">
        <v>256</v>
      </c>
      <c r="S34" s="166" t="s">
        <v>466</v>
      </c>
      <c r="T34" s="312" t="s">
        <v>618</v>
      </c>
      <c r="U34" s="314">
        <v>0.25</v>
      </c>
      <c r="V34" s="309" t="s">
        <v>655</v>
      </c>
      <c r="W34" s="317">
        <f>U34+25%</f>
        <v>0.5</v>
      </c>
      <c r="X34" s="290"/>
      <c r="Y34" s="290"/>
      <c r="Z34" s="290"/>
      <c r="AA34" s="290"/>
    </row>
    <row r="35" spans="1:27" ht="180" customHeight="1">
      <c r="A35" s="168"/>
      <c r="B35" s="168"/>
      <c r="C35" s="168"/>
      <c r="D35" s="168"/>
      <c r="E35" s="168"/>
      <c r="F35" s="168"/>
      <c r="G35" s="168"/>
      <c r="H35" s="183"/>
      <c r="I35" s="168"/>
      <c r="J35" s="168"/>
      <c r="K35" s="168"/>
      <c r="L35" s="168"/>
      <c r="M35" s="168"/>
      <c r="N35" s="168"/>
      <c r="O35" s="168"/>
      <c r="P35" s="212"/>
      <c r="Q35" s="172"/>
      <c r="R35" s="172"/>
      <c r="S35" s="172"/>
      <c r="T35" s="313"/>
      <c r="U35" s="315"/>
      <c r="V35" s="316"/>
      <c r="W35" s="318"/>
      <c r="X35" s="291"/>
      <c r="Y35" s="291"/>
      <c r="Z35" s="291"/>
      <c r="AA35" s="291"/>
    </row>
    <row r="36" spans="1:27" ht="15" customHeight="1">
      <c r="A36" s="169">
        <v>15</v>
      </c>
      <c r="B36" s="169" t="s">
        <v>247</v>
      </c>
      <c r="C36" s="169" t="s">
        <v>257</v>
      </c>
      <c r="D36" s="169" t="s">
        <v>258</v>
      </c>
      <c r="E36" s="169" t="s">
        <v>250</v>
      </c>
      <c r="F36" s="169" t="s">
        <v>163</v>
      </c>
      <c r="G36" s="169" t="s">
        <v>153</v>
      </c>
      <c r="H36" s="181" t="s">
        <v>153</v>
      </c>
      <c r="I36" s="169" t="s">
        <v>251</v>
      </c>
      <c r="J36" s="169" t="s">
        <v>167</v>
      </c>
      <c r="K36" s="169" t="s">
        <v>153</v>
      </c>
      <c r="L36" s="169" t="s">
        <v>154</v>
      </c>
      <c r="M36" s="169" t="s">
        <v>252</v>
      </c>
      <c r="N36" s="169" t="s">
        <v>259</v>
      </c>
      <c r="O36" s="169" t="s">
        <v>260</v>
      </c>
      <c r="P36" s="185" t="s">
        <v>425</v>
      </c>
      <c r="Q36" s="166" t="s">
        <v>261</v>
      </c>
      <c r="R36" s="166" t="s">
        <v>256</v>
      </c>
      <c r="S36" s="166" t="s">
        <v>467</v>
      </c>
      <c r="T36" s="312" t="s">
        <v>617</v>
      </c>
      <c r="U36" s="314">
        <v>0.25</v>
      </c>
      <c r="V36" s="286" t="s">
        <v>654</v>
      </c>
      <c r="W36" s="288">
        <f>U36+25%</f>
        <v>0.5</v>
      </c>
      <c r="X36" s="290"/>
      <c r="Y36" s="290"/>
      <c r="Z36" s="290"/>
      <c r="AA36" s="290"/>
    </row>
    <row r="37" spans="1:27" ht="220.5" customHeight="1">
      <c r="A37" s="168"/>
      <c r="B37" s="168"/>
      <c r="C37" s="168"/>
      <c r="D37" s="168"/>
      <c r="E37" s="168"/>
      <c r="F37" s="168"/>
      <c r="G37" s="168"/>
      <c r="H37" s="183"/>
      <c r="I37" s="168"/>
      <c r="J37" s="168"/>
      <c r="K37" s="168"/>
      <c r="L37" s="168"/>
      <c r="M37" s="168"/>
      <c r="N37" s="168"/>
      <c r="O37" s="168"/>
      <c r="P37" s="185"/>
      <c r="Q37" s="172"/>
      <c r="R37" s="172"/>
      <c r="S37" s="172"/>
      <c r="T37" s="313"/>
      <c r="U37" s="315"/>
      <c r="V37" s="287"/>
      <c r="W37" s="289"/>
      <c r="X37" s="291"/>
      <c r="Y37" s="291"/>
      <c r="Z37" s="291"/>
      <c r="AA37" s="291"/>
    </row>
    <row r="38" spans="1:27" ht="15" customHeight="1">
      <c r="A38" s="169">
        <v>16</v>
      </c>
      <c r="B38" s="169" t="s">
        <v>247</v>
      </c>
      <c r="C38" s="169" t="s">
        <v>257</v>
      </c>
      <c r="D38" s="169" t="s">
        <v>262</v>
      </c>
      <c r="E38" s="169" t="s">
        <v>250</v>
      </c>
      <c r="F38" s="169" t="s">
        <v>163</v>
      </c>
      <c r="G38" s="169" t="s">
        <v>153</v>
      </c>
      <c r="H38" s="181" t="s">
        <v>153</v>
      </c>
      <c r="I38" s="169" t="s">
        <v>251</v>
      </c>
      <c r="J38" s="169" t="s">
        <v>167</v>
      </c>
      <c r="K38" s="169" t="s">
        <v>153</v>
      </c>
      <c r="L38" s="169" t="s">
        <v>154</v>
      </c>
      <c r="M38" s="169" t="s">
        <v>252</v>
      </c>
      <c r="N38" s="169" t="s">
        <v>253</v>
      </c>
      <c r="O38" s="169" t="s">
        <v>260</v>
      </c>
      <c r="P38" s="204" t="s">
        <v>425</v>
      </c>
      <c r="Q38" s="166" t="s">
        <v>263</v>
      </c>
      <c r="R38" s="210" t="s">
        <v>256</v>
      </c>
      <c r="S38" s="166" t="s">
        <v>466</v>
      </c>
      <c r="T38" s="166" t="s">
        <v>560</v>
      </c>
      <c r="U38" s="319">
        <v>0.25</v>
      </c>
      <c r="V38" s="286" t="s">
        <v>656</v>
      </c>
      <c r="W38" s="288">
        <v>0.5</v>
      </c>
      <c r="X38" s="290"/>
      <c r="Y38" s="290"/>
      <c r="Z38" s="290"/>
      <c r="AA38" s="290"/>
    </row>
    <row r="39" spans="1:27" ht="216" customHeight="1">
      <c r="A39" s="168"/>
      <c r="B39" s="168"/>
      <c r="C39" s="168"/>
      <c r="D39" s="168"/>
      <c r="E39" s="168"/>
      <c r="F39" s="168"/>
      <c r="G39" s="168"/>
      <c r="H39" s="183"/>
      <c r="I39" s="168"/>
      <c r="J39" s="168"/>
      <c r="K39" s="168"/>
      <c r="L39" s="168"/>
      <c r="M39" s="168"/>
      <c r="N39" s="168"/>
      <c r="O39" s="168"/>
      <c r="P39" s="205"/>
      <c r="Q39" s="172"/>
      <c r="R39" s="211"/>
      <c r="S39" s="172"/>
      <c r="T39" s="172"/>
      <c r="U39" s="211"/>
      <c r="V39" s="287"/>
      <c r="W39" s="289"/>
      <c r="X39" s="291"/>
      <c r="Y39" s="291"/>
      <c r="Z39" s="291"/>
      <c r="AA39" s="291"/>
    </row>
    <row r="40" spans="1:27" ht="57.75" customHeight="1">
      <c r="A40" s="169">
        <v>17</v>
      </c>
      <c r="B40" s="169" t="s">
        <v>247</v>
      </c>
      <c r="C40" s="169" t="s">
        <v>248</v>
      </c>
      <c r="D40" s="169" t="s">
        <v>264</v>
      </c>
      <c r="E40" s="169" t="s">
        <v>250</v>
      </c>
      <c r="F40" s="169" t="s">
        <v>148</v>
      </c>
      <c r="G40" s="189" t="s">
        <v>153</v>
      </c>
      <c r="H40" s="181" t="s">
        <v>153</v>
      </c>
      <c r="I40" s="169" t="s">
        <v>251</v>
      </c>
      <c r="J40" s="169" t="s">
        <v>167</v>
      </c>
      <c r="K40" s="169" t="s">
        <v>153</v>
      </c>
      <c r="L40" s="169" t="s">
        <v>154</v>
      </c>
      <c r="M40" s="169" t="s">
        <v>252</v>
      </c>
      <c r="N40" s="169" t="s">
        <v>265</v>
      </c>
      <c r="O40" s="169" t="s">
        <v>266</v>
      </c>
      <c r="P40" s="185" t="s">
        <v>425</v>
      </c>
      <c r="Q40" s="166" t="s">
        <v>267</v>
      </c>
      <c r="R40" s="166" t="s">
        <v>256</v>
      </c>
      <c r="S40" s="166" t="s">
        <v>468</v>
      </c>
      <c r="T40" s="312" t="s">
        <v>616</v>
      </c>
      <c r="U40" s="319">
        <v>0.25</v>
      </c>
      <c r="V40" s="286" t="s">
        <v>657</v>
      </c>
      <c r="W40" s="288">
        <v>0.5</v>
      </c>
      <c r="X40" s="290"/>
      <c r="Y40" s="290"/>
      <c r="Z40" s="290"/>
      <c r="AA40" s="290"/>
    </row>
    <row r="41" spans="1:27" ht="158.25" customHeight="1">
      <c r="A41" s="168"/>
      <c r="B41" s="168"/>
      <c r="C41" s="168"/>
      <c r="D41" s="168"/>
      <c r="E41" s="168"/>
      <c r="F41" s="168"/>
      <c r="G41" s="174"/>
      <c r="H41" s="183"/>
      <c r="I41" s="168"/>
      <c r="J41" s="168"/>
      <c r="K41" s="168"/>
      <c r="L41" s="168"/>
      <c r="M41" s="168"/>
      <c r="N41" s="168"/>
      <c r="O41" s="168"/>
      <c r="P41" s="185"/>
      <c r="Q41" s="172"/>
      <c r="R41" s="172"/>
      <c r="S41" s="172"/>
      <c r="T41" s="313"/>
      <c r="U41" s="211"/>
      <c r="V41" s="287"/>
      <c r="W41" s="289"/>
      <c r="X41" s="291"/>
      <c r="Y41" s="291"/>
      <c r="Z41" s="291"/>
      <c r="AA41" s="291"/>
    </row>
    <row r="42" spans="1:27" ht="143.25" customHeight="1">
      <c r="A42" s="32">
        <v>18</v>
      </c>
      <c r="B42" s="18" t="s">
        <v>268</v>
      </c>
      <c r="C42" s="33" t="s">
        <v>269</v>
      </c>
      <c r="D42" s="18" t="s">
        <v>270</v>
      </c>
      <c r="E42" s="18" t="s">
        <v>271</v>
      </c>
      <c r="F42" s="18" t="s">
        <v>272</v>
      </c>
      <c r="G42" s="18" t="s">
        <v>153</v>
      </c>
      <c r="H42" s="18" t="s">
        <v>154</v>
      </c>
      <c r="I42" s="18" t="s">
        <v>700</v>
      </c>
      <c r="J42" s="18" t="s">
        <v>212</v>
      </c>
      <c r="K42" s="18" t="s">
        <v>153</v>
      </c>
      <c r="L42" s="18" t="s">
        <v>154</v>
      </c>
      <c r="M42" s="18" t="s">
        <v>168</v>
      </c>
      <c r="N42" s="18" t="s">
        <v>273</v>
      </c>
      <c r="O42" s="18" t="s">
        <v>274</v>
      </c>
      <c r="P42" s="51" t="s">
        <v>425</v>
      </c>
      <c r="Q42" s="18" t="s">
        <v>275</v>
      </c>
      <c r="R42" s="18" t="s">
        <v>276</v>
      </c>
      <c r="S42" s="18" t="s">
        <v>469</v>
      </c>
      <c r="T42" s="18" t="s">
        <v>559</v>
      </c>
      <c r="U42" s="158">
        <v>0.25</v>
      </c>
      <c r="V42" s="159" t="s">
        <v>701</v>
      </c>
      <c r="W42" s="158">
        <f>U42+25%</f>
        <v>0.5</v>
      </c>
      <c r="X42" s="83"/>
      <c r="Y42" s="83"/>
      <c r="Z42" s="83"/>
      <c r="AA42" s="83"/>
    </row>
    <row r="43" spans="1:27" ht="165.75" customHeight="1" thickBot="1">
      <c r="A43" s="32">
        <v>19</v>
      </c>
      <c r="B43" s="18" t="s">
        <v>268</v>
      </c>
      <c r="C43" s="33" t="s">
        <v>277</v>
      </c>
      <c r="D43" s="18" t="s">
        <v>278</v>
      </c>
      <c r="E43" s="18" t="s">
        <v>279</v>
      </c>
      <c r="F43" s="18" t="s">
        <v>272</v>
      </c>
      <c r="G43" s="18" t="s">
        <v>153</v>
      </c>
      <c r="H43" s="18" t="s">
        <v>154</v>
      </c>
      <c r="I43" s="18" t="s">
        <v>280</v>
      </c>
      <c r="J43" s="18" t="s">
        <v>212</v>
      </c>
      <c r="K43" s="18" t="s">
        <v>153</v>
      </c>
      <c r="L43" s="18" t="s">
        <v>154</v>
      </c>
      <c r="M43" s="18" t="s">
        <v>168</v>
      </c>
      <c r="N43" s="18" t="s">
        <v>281</v>
      </c>
      <c r="O43" s="18" t="s">
        <v>282</v>
      </c>
      <c r="P43" s="51" t="s">
        <v>425</v>
      </c>
      <c r="Q43" s="18" t="s">
        <v>283</v>
      </c>
      <c r="R43" s="18" t="s">
        <v>276</v>
      </c>
      <c r="S43" s="18" t="s">
        <v>470</v>
      </c>
      <c r="T43" s="18" t="s">
        <v>615</v>
      </c>
      <c r="U43" s="102">
        <v>0.25</v>
      </c>
      <c r="V43" s="159" t="s">
        <v>702</v>
      </c>
      <c r="W43" s="158">
        <f>U43+25%</f>
        <v>0.5</v>
      </c>
      <c r="X43" s="83"/>
      <c r="Y43" s="83"/>
      <c r="Z43" s="83"/>
      <c r="AA43" s="83"/>
    </row>
    <row r="44" spans="1:27" ht="157.5" customHeight="1">
      <c r="A44" s="32">
        <v>20</v>
      </c>
      <c r="B44" s="18" t="s">
        <v>284</v>
      </c>
      <c r="C44" s="18" t="s">
        <v>285</v>
      </c>
      <c r="D44" s="18" t="s">
        <v>286</v>
      </c>
      <c r="E44" s="18" t="s">
        <v>287</v>
      </c>
      <c r="F44" s="18" t="s">
        <v>153</v>
      </c>
      <c r="G44" s="18" t="s">
        <v>149</v>
      </c>
      <c r="H44" s="29" t="s">
        <v>150</v>
      </c>
      <c r="I44" s="18" t="s">
        <v>288</v>
      </c>
      <c r="J44" s="19" t="s">
        <v>167</v>
      </c>
      <c r="K44" s="18" t="s">
        <v>153</v>
      </c>
      <c r="L44" s="19" t="s">
        <v>153</v>
      </c>
      <c r="M44" s="18" t="s">
        <v>155</v>
      </c>
      <c r="N44" s="18" t="s">
        <v>289</v>
      </c>
      <c r="O44" s="18" t="s">
        <v>290</v>
      </c>
      <c r="P44" s="50" t="s">
        <v>425</v>
      </c>
      <c r="Q44" s="18" t="s">
        <v>424</v>
      </c>
      <c r="R44" s="18" t="s">
        <v>291</v>
      </c>
      <c r="S44" s="20" t="s">
        <v>471</v>
      </c>
      <c r="T44" s="18" t="s">
        <v>614</v>
      </c>
      <c r="U44" s="102">
        <v>0</v>
      </c>
      <c r="V44" s="162" t="s">
        <v>716</v>
      </c>
      <c r="W44" s="124">
        <f>U44+15%</f>
        <v>0.15</v>
      </c>
      <c r="X44" s="83"/>
      <c r="Y44" s="83"/>
      <c r="Z44" s="83"/>
      <c r="AA44" s="83"/>
    </row>
    <row r="45" spans="1:27" ht="151.5" customHeight="1">
      <c r="A45" s="32">
        <v>21</v>
      </c>
      <c r="B45" s="18" t="s">
        <v>284</v>
      </c>
      <c r="C45" s="18" t="s">
        <v>292</v>
      </c>
      <c r="D45" s="18" t="s">
        <v>293</v>
      </c>
      <c r="E45" s="18" t="s">
        <v>294</v>
      </c>
      <c r="F45" s="18" t="s">
        <v>163</v>
      </c>
      <c r="G45" s="18" t="s">
        <v>153</v>
      </c>
      <c r="H45" s="36" t="s">
        <v>153</v>
      </c>
      <c r="I45" s="18" t="s">
        <v>295</v>
      </c>
      <c r="J45" s="18" t="s">
        <v>167</v>
      </c>
      <c r="K45" s="18" t="s">
        <v>153</v>
      </c>
      <c r="L45" s="18" t="s">
        <v>154</v>
      </c>
      <c r="M45" s="18" t="s">
        <v>155</v>
      </c>
      <c r="N45" s="18" t="s">
        <v>296</v>
      </c>
      <c r="O45" s="18" t="s">
        <v>297</v>
      </c>
      <c r="P45" s="51" t="s">
        <v>425</v>
      </c>
      <c r="Q45" s="18" t="s">
        <v>298</v>
      </c>
      <c r="R45" s="18" t="s">
        <v>291</v>
      </c>
      <c r="S45" s="18" t="s">
        <v>472</v>
      </c>
      <c r="T45" s="18" t="s">
        <v>614</v>
      </c>
      <c r="U45" s="102">
        <v>0</v>
      </c>
      <c r="V45" s="162" t="s">
        <v>716</v>
      </c>
      <c r="W45" s="124">
        <f>U45+15%</f>
        <v>0.15</v>
      </c>
      <c r="X45" s="83"/>
      <c r="Y45" s="83"/>
      <c r="Z45" s="83"/>
      <c r="AA45" s="83"/>
    </row>
    <row r="46" spans="1:27" ht="128.69999999999999" customHeight="1">
      <c r="A46" s="32">
        <v>22</v>
      </c>
      <c r="B46" s="20" t="s">
        <v>299</v>
      </c>
      <c r="C46" s="40" t="s">
        <v>300</v>
      </c>
      <c r="D46" s="20" t="s">
        <v>301</v>
      </c>
      <c r="E46" s="20" t="s">
        <v>302</v>
      </c>
      <c r="F46" s="20" t="s">
        <v>163</v>
      </c>
      <c r="G46" s="20" t="s">
        <v>153</v>
      </c>
      <c r="H46" s="39" t="s">
        <v>153</v>
      </c>
      <c r="I46" s="20" t="s">
        <v>303</v>
      </c>
      <c r="J46" s="39" t="s">
        <v>167</v>
      </c>
      <c r="K46" s="39" t="s">
        <v>153</v>
      </c>
      <c r="L46" s="39" t="s">
        <v>154</v>
      </c>
      <c r="M46" s="39" t="s">
        <v>168</v>
      </c>
      <c r="N46" s="20" t="s">
        <v>304</v>
      </c>
      <c r="O46" s="20" t="s">
        <v>305</v>
      </c>
      <c r="P46" s="52" t="s">
        <v>425</v>
      </c>
      <c r="Q46" s="20" t="s">
        <v>306</v>
      </c>
      <c r="R46" s="20" t="s">
        <v>307</v>
      </c>
      <c r="S46" s="20" t="s">
        <v>473</v>
      </c>
      <c r="T46" s="20" t="s">
        <v>629</v>
      </c>
      <c r="U46" s="123">
        <v>0.25</v>
      </c>
      <c r="V46" s="20" t="s">
        <v>629</v>
      </c>
      <c r="W46" s="102">
        <f>U46+25%</f>
        <v>0.5</v>
      </c>
      <c r="X46" s="83"/>
      <c r="Y46" s="83"/>
      <c r="Z46" s="83"/>
      <c r="AA46" s="83"/>
    </row>
    <row r="47" spans="1:27" ht="109.2" customHeight="1">
      <c r="A47" s="32">
        <v>23</v>
      </c>
      <c r="B47" s="20" t="s">
        <v>308</v>
      </c>
      <c r="C47" s="40" t="s">
        <v>309</v>
      </c>
      <c r="D47" s="20" t="s">
        <v>310</v>
      </c>
      <c r="E47" s="20" t="s">
        <v>311</v>
      </c>
      <c r="F47" s="39" t="s">
        <v>210</v>
      </c>
      <c r="G47" s="39" t="s">
        <v>153</v>
      </c>
      <c r="H47" s="39" t="s">
        <v>154</v>
      </c>
      <c r="I47" s="20" t="s">
        <v>312</v>
      </c>
      <c r="J47" s="39" t="s">
        <v>313</v>
      </c>
      <c r="K47" s="39" t="s">
        <v>314</v>
      </c>
      <c r="L47" s="39" t="s">
        <v>153</v>
      </c>
      <c r="M47" s="39" t="s">
        <v>155</v>
      </c>
      <c r="N47" s="20" t="s">
        <v>273</v>
      </c>
      <c r="O47" s="20" t="s">
        <v>315</v>
      </c>
      <c r="P47" s="51" t="s">
        <v>425</v>
      </c>
      <c r="Q47" s="20" t="s">
        <v>316</v>
      </c>
      <c r="R47" s="20" t="s">
        <v>307</v>
      </c>
      <c r="S47" s="115" t="s">
        <v>572</v>
      </c>
      <c r="T47" s="18" t="s">
        <v>613</v>
      </c>
      <c r="U47" s="102">
        <v>0.25</v>
      </c>
      <c r="V47" s="159" t="s">
        <v>703</v>
      </c>
      <c r="W47" s="160">
        <v>0.25</v>
      </c>
      <c r="X47" s="83"/>
      <c r="Y47" s="83"/>
      <c r="Z47" s="83"/>
      <c r="AA47" s="83"/>
    </row>
    <row r="48" spans="1:27" ht="18" customHeight="1">
      <c r="A48" s="169">
        <v>24</v>
      </c>
      <c r="B48" s="166" t="s">
        <v>308</v>
      </c>
      <c r="C48" s="166" t="s">
        <v>317</v>
      </c>
      <c r="D48" s="166" t="s">
        <v>318</v>
      </c>
      <c r="E48" s="166" t="s">
        <v>319</v>
      </c>
      <c r="F48" s="210" t="s">
        <v>152</v>
      </c>
      <c r="G48" s="210" t="s">
        <v>153</v>
      </c>
      <c r="H48" s="210" t="s">
        <v>154</v>
      </c>
      <c r="I48" s="166" t="s">
        <v>153</v>
      </c>
      <c r="J48" s="210" t="s">
        <v>167</v>
      </c>
      <c r="K48" s="210" t="s">
        <v>153</v>
      </c>
      <c r="L48" s="210" t="s">
        <v>154</v>
      </c>
      <c r="M48" s="210" t="s">
        <v>155</v>
      </c>
      <c r="N48" s="166" t="s">
        <v>320</v>
      </c>
      <c r="O48" s="166" t="s">
        <v>321</v>
      </c>
      <c r="P48" s="185" t="s">
        <v>425</v>
      </c>
      <c r="Q48" s="166" t="s">
        <v>322</v>
      </c>
      <c r="R48" s="166" t="s">
        <v>307</v>
      </c>
      <c r="S48" s="166" t="s">
        <v>573</v>
      </c>
      <c r="T48" s="320" t="s">
        <v>638</v>
      </c>
      <c r="U48" s="322">
        <v>0.25</v>
      </c>
      <c r="V48" s="320" t="s">
        <v>704</v>
      </c>
      <c r="W48" s="314">
        <f>U48+25%</f>
        <v>0.5</v>
      </c>
      <c r="X48" s="290"/>
      <c r="Y48" s="290"/>
      <c r="Z48" s="290"/>
      <c r="AA48" s="290"/>
    </row>
    <row r="49" spans="1:27" ht="109.2" customHeight="1" thickBot="1">
      <c r="A49" s="168"/>
      <c r="B49" s="172"/>
      <c r="C49" s="172"/>
      <c r="D49" s="172"/>
      <c r="E49" s="172"/>
      <c r="F49" s="211"/>
      <c r="G49" s="211"/>
      <c r="H49" s="211"/>
      <c r="I49" s="172"/>
      <c r="J49" s="211"/>
      <c r="K49" s="211"/>
      <c r="L49" s="211"/>
      <c r="M49" s="211"/>
      <c r="N49" s="172"/>
      <c r="O49" s="172"/>
      <c r="P49" s="185"/>
      <c r="Q49" s="172"/>
      <c r="R49" s="172"/>
      <c r="S49" s="172"/>
      <c r="T49" s="321"/>
      <c r="U49" s="323"/>
      <c r="V49" s="321"/>
      <c r="W49" s="315"/>
      <c r="X49" s="291"/>
      <c r="Y49" s="291"/>
      <c r="Z49" s="291"/>
      <c r="AA49" s="291"/>
    </row>
    <row r="50" spans="1:27" ht="18" customHeight="1">
      <c r="A50" s="169">
        <v>25</v>
      </c>
      <c r="B50" s="166" t="s">
        <v>323</v>
      </c>
      <c r="C50" s="169" t="s">
        <v>324</v>
      </c>
      <c r="D50" s="166" t="s">
        <v>146</v>
      </c>
      <c r="E50" s="169" t="s">
        <v>325</v>
      </c>
      <c r="F50" s="189" t="s">
        <v>163</v>
      </c>
      <c r="G50" s="189" t="s">
        <v>149</v>
      </c>
      <c r="H50" s="178" t="s">
        <v>150</v>
      </c>
      <c r="I50" s="169" t="s">
        <v>326</v>
      </c>
      <c r="J50" s="189" t="s">
        <v>212</v>
      </c>
      <c r="K50" s="189" t="s">
        <v>149</v>
      </c>
      <c r="L50" s="189" t="s">
        <v>154</v>
      </c>
      <c r="M50" s="189" t="s">
        <v>168</v>
      </c>
      <c r="N50" s="207" t="s">
        <v>327</v>
      </c>
      <c r="O50" s="169" t="s">
        <v>328</v>
      </c>
      <c r="P50" s="204" t="s">
        <v>425</v>
      </c>
      <c r="Q50" s="166" t="s">
        <v>329</v>
      </c>
      <c r="R50" s="169" t="s">
        <v>307</v>
      </c>
      <c r="S50" s="207" t="s">
        <v>474</v>
      </c>
      <c r="T50" s="166" t="s">
        <v>705</v>
      </c>
      <c r="U50" s="319">
        <v>0.25</v>
      </c>
      <c r="V50" s="166" t="s">
        <v>705</v>
      </c>
      <c r="W50" s="319">
        <v>0.25</v>
      </c>
      <c r="X50" s="290"/>
      <c r="Y50" s="290"/>
      <c r="Z50" s="290"/>
      <c r="AA50" s="290"/>
    </row>
    <row r="51" spans="1:27" ht="66" customHeight="1" thickBot="1">
      <c r="A51" s="168"/>
      <c r="B51" s="172"/>
      <c r="C51" s="168"/>
      <c r="D51" s="172"/>
      <c r="E51" s="168"/>
      <c r="F51" s="174"/>
      <c r="G51" s="174"/>
      <c r="H51" s="180"/>
      <c r="I51" s="168"/>
      <c r="J51" s="174"/>
      <c r="K51" s="174"/>
      <c r="L51" s="174"/>
      <c r="M51" s="174"/>
      <c r="N51" s="207"/>
      <c r="O51" s="168"/>
      <c r="P51" s="205"/>
      <c r="Q51" s="172"/>
      <c r="R51" s="168"/>
      <c r="S51" s="207"/>
      <c r="T51" s="172"/>
      <c r="U51" s="211"/>
      <c r="V51" s="172"/>
      <c r="W51" s="211"/>
      <c r="X51" s="291"/>
      <c r="Y51" s="291"/>
      <c r="Z51" s="291"/>
      <c r="AA51" s="291"/>
    </row>
    <row r="52" spans="1:27" ht="15" customHeight="1">
      <c r="A52" s="169">
        <v>26</v>
      </c>
      <c r="B52" s="166" t="s">
        <v>323</v>
      </c>
      <c r="C52" s="169" t="s">
        <v>330</v>
      </c>
      <c r="D52" s="166" t="s">
        <v>331</v>
      </c>
      <c r="E52" s="169" t="s">
        <v>332</v>
      </c>
      <c r="F52" s="189" t="s">
        <v>163</v>
      </c>
      <c r="G52" s="189" t="s">
        <v>149</v>
      </c>
      <c r="H52" s="178" t="s">
        <v>150</v>
      </c>
      <c r="I52" s="169" t="s">
        <v>333</v>
      </c>
      <c r="J52" s="189" t="s">
        <v>212</v>
      </c>
      <c r="K52" s="189" t="s">
        <v>149</v>
      </c>
      <c r="L52" s="189" t="s">
        <v>154</v>
      </c>
      <c r="M52" s="189" t="s">
        <v>168</v>
      </c>
      <c r="N52" s="169" t="s">
        <v>334</v>
      </c>
      <c r="O52" s="169" t="s">
        <v>335</v>
      </c>
      <c r="P52" s="204" t="s">
        <v>425</v>
      </c>
      <c r="Q52" s="169" t="s">
        <v>336</v>
      </c>
      <c r="R52" s="197" t="s">
        <v>307</v>
      </c>
      <c r="S52" s="167" t="s">
        <v>475</v>
      </c>
      <c r="T52" s="207" t="s">
        <v>633</v>
      </c>
      <c r="U52" s="328">
        <v>0</v>
      </c>
      <c r="V52" s="320" t="s">
        <v>711</v>
      </c>
      <c r="W52" s="325">
        <v>0.5</v>
      </c>
      <c r="X52" s="290"/>
      <c r="Y52" s="290"/>
      <c r="Z52" s="290"/>
      <c r="AA52" s="290"/>
    </row>
    <row r="53" spans="1:27" ht="18" customHeight="1">
      <c r="A53" s="167"/>
      <c r="B53" s="200"/>
      <c r="C53" s="167"/>
      <c r="D53" s="200"/>
      <c r="E53" s="167"/>
      <c r="F53" s="190"/>
      <c r="G53" s="190"/>
      <c r="H53" s="179"/>
      <c r="I53" s="167"/>
      <c r="J53" s="190"/>
      <c r="K53" s="190"/>
      <c r="L53" s="190"/>
      <c r="M53" s="190"/>
      <c r="N53" s="167"/>
      <c r="O53" s="167"/>
      <c r="P53" s="170"/>
      <c r="Q53" s="167"/>
      <c r="R53" s="198"/>
      <c r="S53" s="167"/>
      <c r="T53" s="207"/>
      <c r="U53" s="167"/>
      <c r="V53" s="324"/>
      <c r="W53" s="326"/>
      <c r="X53" s="298"/>
      <c r="Y53" s="298"/>
      <c r="Z53" s="298"/>
      <c r="AA53" s="298"/>
    </row>
    <row r="54" spans="1:27" ht="18" customHeight="1">
      <c r="A54" s="167"/>
      <c r="B54" s="200"/>
      <c r="C54" s="167"/>
      <c r="D54" s="200"/>
      <c r="E54" s="167"/>
      <c r="F54" s="190"/>
      <c r="G54" s="190"/>
      <c r="H54" s="179"/>
      <c r="I54" s="167"/>
      <c r="J54" s="190"/>
      <c r="K54" s="190"/>
      <c r="L54" s="190"/>
      <c r="M54" s="190"/>
      <c r="N54" s="167"/>
      <c r="O54" s="167"/>
      <c r="P54" s="170"/>
      <c r="Q54" s="167"/>
      <c r="R54" s="198"/>
      <c r="S54" s="167"/>
      <c r="T54" s="207"/>
      <c r="U54" s="167"/>
      <c r="V54" s="324"/>
      <c r="W54" s="326"/>
      <c r="X54" s="298"/>
      <c r="Y54" s="298"/>
      <c r="Z54" s="298"/>
      <c r="AA54" s="298"/>
    </row>
    <row r="55" spans="1:27" ht="42.6" customHeight="1" thickBot="1">
      <c r="A55" s="167"/>
      <c r="B55" s="200"/>
      <c r="C55" s="167"/>
      <c r="D55" s="200"/>
      <c r="E55" s="167"/>
      <c r="F55" s="190"/>
      <c r="G55" s="190"/>
      <c r="H55" s="206"/>
      <c r="I55" s="167"/>
      <c r="J55" s="190"/>
      <c r="K55" s="190"/>
      <c r="L55" s="190"/>
      <c r="M55" s="190"/>
      <c r="N55" s="167"/>
      <c r="O55" s="167"/>
      <c r="P55" s="170"/>
      <c r="Q55" s="167"/>
      <c r="R55" s="198"/>
      <c r="S55" s="167"/>
      <c r="T55" s="207"/>
      <c r="U55" s="167"/>
      <c r="V55" s="324"/>
      <c r="W55" s="326"/>
      <c r="X55" s="298"/>
      <c r="Y55" s="298"/>
      <c r="Z55" s="298"/>
      <c r="AA55" s="298"/>
    </row>
    <row r="56" spans="1:27" ht="18" customHeight="1">
      <c r="A56" s="169">
        <v>27</v>
      </c>
      <c r="B56" s="166" t="s">
        <v>323</v>
      </c>
      <c r="C56" s="169" t="s">
        <v>337</v>
      </c>
      <c r="D56" s="166" t="s">
        <v>338</v>
      </c>
      <c r="E56" s="208" t="s">
        <v>339</v>
      </c>
      <c r="F56" s="189" t="s">
        <v>163</v>
      </c>
      <c r="G56" s="189" t="s">
        <v>149</v>
      </c>
      <c r="H56" s="202" t="s">
        <v>340</v>
      </c>
      <c r="I56" s="169" t="s">
        <v>341</v>
      </c>
      <c r="J56" s="189" t="s">
        <v>167</v>
      </c>
      <c r="K56" s="189" t="s">
        <v>149</v>
      </c>
      <c r="L56" s="189" t="s">
        <v>153</v>
      </c>
      <c r="M56" s="189" t="s">
        <v>168</v>
      </c>
      <c r="N56" s="167"/>
      <c r="O56" s="167"/>
      <c r="P56" s="170"/>
      <c r="Q56" s="167"/>
      <c r="R56" s="198"/>
      <c r="S56" s="167"/>
      <c r="T56" s="207"/>
      <c r="U56" s="167"/>
      <c r="V56" s="324"/>
      <c r="W56" s="326"/>
      <c r="X56" s="298"/>
      <c r="Y56" s="298"/>
      <c r="Z56" s="298"/>
      <c r="AA56" s="298"/>
    </row>
    <row r="57" spans="1:27" ht="74.7" customHeight="1">
      <c r="A57" s="168"/>
      <c r="B57" s="172"/>
      <c r="C57" s="168"/>
      <c r="D57" s="172"/>
      <c r="E57" s="209"/>
      <c r="F57" s="174"/>
      <c r="G57" s="174"/>
      <c r="H57" s="203"/>
      <c r="I57" s="168"/>
      <c r="J57" s="174"/>
      <c r="K57" s="174"/>
      <c r="L57" s="174"/>
      <c r="M57" s="174"/>
      <c r="N57" s="168"/>
      <c r="O57" s="168"/>
      <c r="P57" s="205"/>
      <c r="Q57" s="168"/>
      <c r="R57" s="199"/>
      <c r="S57" s="168"/>
      <c r="T57" s="207"/>
      <c r="U57" s="168"/>
      <c r="V57" s="321"/>
      <c r="W57" s="327"/>
      <c r="X57" s="291"/>
      <c r="Y57" s="291"/>
      <c r="Z57" s="291"/>
      <c r="AA57" s="291"/>
    </row>
    <row r="58" spans="1:27" ht="15" customHeight="1">
      <c r="A58" s="169">
        <v>28</v>
      </c>
      <c r="B58" s="166" t="s">
        <v>323</v>
      </c>
      <c r="C58" s="169" t="s">
        <v>342</v>
      </c>
      <c r="D58" s="166" t="s">
        <v>343</v>
      </c>
      <c r="E58" s="169" t="s">
        <v>344</v>
      </c>
      <c r="F58" s="189" t="s">
        <v>163</v>
      </c>
      <c r="G58" s="189" t="s">
        <v>164</v>
      </c>
      <c r="H58" s="194" t="s">
        <v>165</v>
      </c>
      <c r="I58" s="169" t="s">
        <v>345</v>
      </c>
      <c r="J58" s="189" t="s">
        <v>212</v>
      </c>
      <c r="K58" s="189" t="s">
        <v>164</v>
      </c>
      <c r="L58" s="191" t="s">
        <v>153</v>
      </c>
      <c r="M58" s="189" t="s">
        <v>168</v>
      </c>
      <c r="N58" s="169" t="s">
        <v>346</v>
      </c>
      <c r="O58" s="166" t="s">
        <v>347</v>
      </c>
      <c r="P58" s="185" t="s">
        <v>425</v>
      </c>
      <c r="Q58" s="166" t="s">
        <v>712</v>
      </c>
      <c r="R58" s="197" t="s">
        <v>307</v>
      </c>
      <c r="S58" s="169" t="s">
        <v>476</v>
      </c>
      <c r="T58" s="166" t="s">
        <v>636</v>
      </c>
      <c r="U58" s="337">
        <v>0.33329999999999999</v>
      </c>
      <c r="V58" s="166" t="s">
        <v>636</v>
      </c>
      <c r="W58" s="338">
        <f>U58+33.33%</f>
        <v>0.66659999999999997</v>
      </c>
      <c r="X58" s="290"/>
      <c r="Y58" s="290"/>
      <c r="Z58" s="290"/>
      <c r="AA58" s="290"/>
    </row>
    <row r="59" spans="1:27" ht="18" customHeight="1">
      <c r="A59" s="167"/>
      <c r="B59" s="200"/>
      <c r="C59" s="167"/>
      <c r="D59" s="200"/>
      <c r="E59" s="167"/>
      <c r="F59" s="190"/>
      <c r="G59" s="190"/>
      <c r="H59" s="195"/>
      <c r="I59" s="167"/>
      <c r="J59" s="190"/>
      <c r="K59" s="190"/>
      <c r="L59" s="192"/>
      <c r="M59" s="190"/>
      <c r="N59" s="167"/>
      <c r="O59" s="167"/>
      <c r="P59" s="185"/>
      <c r="Q59" s="200"/>
      <c r="R59" s="198"/>
      <c r="S59" s="167"/>
      <c r="T59" s="200"/>
      <c r="U59" s="190"/>
      <c r="V59" s="200"/>
      <c r="W59" s="336"/>
      <c r="X59" s="298"/>
      <c r="Y59" s="298"/>
      <c r="Z59" s="298"/>
      <c r="AA59" s="298"/>
    </row>
    <row r="60" spans="1:27" ht="18" customHeight="1">
      <c r="A60" s="167"/>
      <c r="B60" s="200"/>
      <c r="C60" s="167"/>
      <c r="D60" s="200"/>
      <c r="E60" s="167"/>
      <c r="F60" s="190"/>
      <c r="G60" s="190"/>
      <c r="H60" s="195"/>
      <c r="I60" s="167"/>
      <c r="J60" s="190"/>
      <c r="K60" s="190"/>
      <c r="L60" s="192"/>
      <c r="M60" s="190"/>
      <c r="N60" s="167"/>
      <c r="O60" s="167"/>
      <c r="P60" s="185"/>
      <c r="Q60" s="200"/>
      <c r="R60" s="198"/>
      <c r="S60" s="167"/>
      <c r="T60" s="200"/>
      <c r="U60" s="190"/>
      <c r="V60" s="200"/>
      <c r="W60" s="336"/>
      <c r="X60" s="298"/>
      <c r="Y60" s="298"/>
      <c r="Z60" s="298"/>
      <c r="AA60" s="298"/>
    </row>
    <row r="61" spans="1:27" ht="30.75" customHeight="1">
      <c r="A61" s="168"/>
      <c r="B61" s="172"/>
      <c r="C61" s="168"/>
      <c r="D61" s="172"/>
      <c r="E61" s="168"/>
      <c r="F61" s="174"/>
      <c r="G61" s="174"/>
      <c r="H61" s="196"/>
      <c r="I61" s="168"/>
      <c r="J61" s="174"/>
      <c r="K61" s="174"/>
      <c r="L61" s="193"/>
      <c r="M61" s="174"/>
      <c r="N61" s="168"/>
      <c r="O61" s="48"/>
      <c r="P61" s="185"/>
      <c r="Q61" s="172"/>
      <c r="R61" s="199"/>
      <c r="S61" s="168"/>
      <c r="T61" s="172"/>
      <c r="U61" s="174"/>
      <c r="V61" s="172"/>
      <c r="W61" s="323"/>
      <c r="X61" s="291"/>
      <c r="Y61" s="291"/>
      <c r="Z61" s="291"/>
      <c r="AA61" s="291"/>
    </row>
    <row r="62" spans="1:27" ht="18" customHeight="1">
      <c r="A62" s="169">
        <v>29</v>
      </c>
      <c r="B62" s="166" t="s">
        <v>323</v>
      </c>
      <c r="C62" s="169" t="s">
        <v>348</v>
      </c>
      <c r="D62" s="166" t="s">
        <v>349</v>
      </c>
      <c r="E62" s="169" t="s">
        <v>350</v>
      </c>
      <c r="F62" s="189" t="s">
        <v>163</v>
      </c>
      <c r="G62" s="189" t="s">
        <v>164</v>
      </c>
      <c r="H62" s="194" t="s">
        <v>165</v>
      </c>
      <c r="I62" s="169" t="s">
        <v>351</v>
      </c>
      <c r="J62" s="189" t="s">
        <v>212</v>
      </c>
      <c r="K62" s="189" t="s">
        <v>164</v>
      </c>
      <c r="L62" s="191" t="s">
        <v>153</v>
      </c>
      <c r="M62" s="189" t="s">
        <v>168</v>
      </c>
      <c r="N62" s="166" t="s">
        <v>352</v>
      </c>
      <c r="O62" s="166" t="s">
        <v>353</v>
      </c>
      <c r="P62" s="204" t="s">
        <v>425</v>
      </c>
      <c r="Q62" s="166" t="s">
        <v>329</v>
      </c>
      <c r="R62" s="197" t="s">
        <v>307</v>
      </c>
      <c r="S62" s="166" t="s">
        <v>474</v>
      </c>
      <c r="T62" s="166" t="s">
        <v>639</v>
      </c>
      <c r="U62" s="319">
        <v>0.25</v>
      </c>
      <c r="V62" s="333" t="s">
        <v>639</v>
      </c>
      <c r="W62" s="322">
        <v>0.5</v>
      </c>
      <c r="X62" s="290"/>
      <c r="Y62" s="290"/>
      <c r="Z62" s="290"/>
      <c r="AA62" s="290"/>
    </row>
    <row r="63" spans="1:27" ht="18" customHeight="1">
      <c r="A63" s="167"/>
      <c r="B63" s="200"/>
      <c r="C63" s="167"/>
      <c r="D63" s="200"/>
      <c r="E63" s="167"/>
      <c r="F63" s="190"/>
      <c r="G63" s="190"/>
      <c r="H63" s="195"/>
      <c r="I63" s="167"/>
      <c r="J63" s="190"/>
      <c r="K63" s="190"/>
      <c r="L63" s="192"/>
      <c r="M63" s="190"/>
      <c r="N63" s="200"/>
      <c r="O63" s="167"/>
      <c r="P63" s="170"/>
      <c r="Q63" s="167"/>
      <c r="R63" s="198"/>
      <c r="S63" s="200"/>
      <c r="T63" s="200"/>
      <c r="U63" s="332"/>
      <c r="V63" s="334"/>
      <c r="W63" s="336"/>
      <c r="X63" s="298"/>
      <c r="Y63" s="298"/>
      <c r="Z63" s="298"/>
      <c r="AA63" s="298"/>
    </row>
    <row r="64" spans="1:27" ht="70.95" customHeight="1" thickBot="1">
      <c r="A64" s="168"/>
      <c r="B64" s="172"/>
      <c r="C64" s="168"/>
      <c r="D64" s="172"/>
      <c r="E64" s="168"/>
      <c r="F64" s="174"/>
      <c r="G64" s="174"/>
      <c r="H64" s="196"/>
      <c r="I64" s="168"/>
      <c r="J64" s="174"/>
      <c r="K64" s="174"/>
      <c r="L64" s="193"/>
      <c r="M64" s="174"/>
      <c r="N64" s="172"/>
      <c r="O64" s="168"/>
      <c r="P64" s="171"/>
      <c r="Q64" s="168"/>
      <c r="R64" s="199"/>
      <c r="S64" s="172"/>
      <c r="T64" s="172"/>
      <c r="U64" s="211"/>
      <c r="V64" s="335"/>
      <c r="W64" s="323"/>
      <c r="X64" s="291"/>
      <c r="Y64" s="291"/>
      <c r="Z64" s="291"/>
      <c r="AA64" s="291"/>
    </row>
    <row r="65" spans="1:27" ht="18" customHeight="1">
      <c r="A65" s="169">
        <v>30</v>
      </c>
      <c r="B65" s="166" t="s">
        <v>323</v>
      </c>
      <c r="C65" s="169" t="s">
        <v>354</v>
      </c>
      <c r="D65" s="166" t="s">
        <v>355</v>
      </c>
      <c r="E65" s="169" t="s">
        <v>344</v>
      </c>
      <c r="F65" s="189" t="s">
        <v>163</v>
      </c>
      <c r="G65" s="189" t="s">
        <v>164</v>
      </c>
      <c r="H65" s="194" t="s">
        <v>165</v>
      </c>
      <c r="I65" s="169" t="s">
        <v>356</v>
      </c>
      <c r="J65" s="189" t="s">
        <v>167</v>
      </c>
      <c r="K65" s="189" t="s">
        <v>164</v>
      </c>
      <c r="L65" s="178" t="s">
        <v>150</v>
      </c>
      <c r="M65" s="189" t="s">
        <v>168</v>
      </c>
      <c r="N65" s="169" t="s">
        <v>357</v>
      </c>
      <c r="O65" s="169" t="s">
        <v>358</v>
      </c>
      <c r="P65" s="201" t="s">
        <v>425</v>
      </c>
      <c r="Q65" s="169" t="s">
        <v>359</v>
      </c>
      <c r="R65" s="197" t="s">
        <v>307</v>
      </c>
      <c r="S65" s="166" t="s">
        <v>477</v>
      </c>
      <c r="T65" s="166" t="s">
        <v>637</v>
      </c>
      <c r="U65" s="319">
        <v>0.25</v>
      </c>
      <c r="V65" s="169" t="s">
        <v>713</v>
      </c>
      <c r="W65" s="173">
        <v>0.25</v>
      </c>
      <c r="X65" s="290"/>
      <c r="Y65" s="290"/>
      <c r="Z65" s="290"/>
      <c r="AA65" s="290"/>
    </row>
    <row r="66" spans="1:27" ht="18" customHeight="1">
      <c r="A66" s="167"/>
      <c r="B66" s="200"/>
      <c r="C66" s="167"/>
      <c r="D66" s="200"/>
      <c r="E66" s="167"/>
      <c r="F66" s="190"/>
      <c r="G66" s="190"/>
      <c r="H66" s="195"/>
      <c r="I66" s="167"/>
      <c r="J66" s="190"/>
      <c r="K66" s="190"/>
      <c r="L66" s="188"/>
      <c r="M66" s="190"/>
      <c r="N66" s="167"/>
      <c r="O66" s="167"/>
      <c r="P66" s="170"/>
      <c r="Q66" s="167"/>
      <c r="R66" s="198"/>
      <c r="S66" s="200"/>
      <c r="T66" s="200"/>
      <c r="U66" s="332"/>
      <c r="V66" s="167"/>
      <c r="W66" s="190"/>
      <c r="X66" s="298"/>
      <c r="Y66" s="298"/>
      <c r="Z66" s="298"/>
      <c r="AA66" s="298"/>
    </row>
    <row r="67" spans="1:27" ht="18" customHeight="1">
      <c r="A67" s="167"/>
      <c r="B67" s="200"/>
      <c r="C67" s="167"/>
      <c r="D67" s="200"/>
      <c r="E67" s="167"/>
      <c r="F67" s="190"/>
      <c r="G67" s="190"/>
      <c r="H67" s="195"/>
      <c r="I67" s="167"/>
      <c r="J67" s="190"/>
      <c r="K67" s="190"/>
      <c r="L67" s="188"/>
      <c r="M67" s="190"/>
      <c r="N67" s="167"/>
      <c r="O67" s="167"/>
      <c r="P67" s="170"/>
      <c r="Q67" s="167"/>
      <c r="R67" s="198"/>
      <c r="S67" s="200"/>
      <c r="T67" s="200"/>
      <c r="U67" s="332"/>
      <c r="V67" s="167"/>
      <c r="W67" s="190"/>
      <c r="X67" s="298"/>
      <c r="Y67" s="298"/>
      <c r="Z67" s="298"/>
      <c r="AA67" s="298"/>
    </row>
    <row r="68" spans="1:27" ht="33" customHeight="1" thickBot="1">
      <c r="A68" s="168"/>
      <c r="B68" s="172"/>
      <c r="C68" s="168"/>
      <c r="D68" s="172"/>
      <c r="E68" s="168"/>
      <c r="F68" s="174"/>
      <c r="G68" s="174"/>
      <c r="H68" s="196"/>
      <c r="I68" s="168"/>
      <c r="J68" s="174"/>
      <c r="K68" s="174"/>
      <c r="L68" s="184"/>
      <c r="M68" s="174"/>
      <c r="N68" s="168"/>
      <c r="O68" s="168"/>
      <c r="P68" s="170"/>
      <c r="Q68" s="168"/>
      <c r="R68" s="199"/>
      <c r="S68" s="172"/>
      <c r="T68" s="172"/>
      <c r="U68" s="211"/>
      <c r="V68" s="168"/>
      <c r="W68" s="174"/>
      <c r="X68" s="291"/>
      <c r="Y68" s="291"/>
      <c r="Z68" s="291"/>
      <c r="AA68" s="291"/>
    </row>
    <row r="69" spans="1:27" ht="18" customHeight="1">
      <c r="A69" s="169">
        <v>31</v>
      </c>
      <c r="B69" s="169" t="s">
        <v>360</v>
      </c>
      <c r="C69" s="169" t="s">
        <v>361</v>
      </c>
      <c r="D69" s="169" t="s">
        <v>362</v>
      </c>
      <c r="E69" s="169" t="s">
        <v>363</v>
      </c>
      <c r="F69" s="169" t="s">
        <v>163</v>
      </c>
      <c r="G69" s="169" t="s">
        <v>164</v>
      </c>
      <c r="H69" s="186" t="s">
        <v>165</v>
      </c>
      <c r="I69" s="169" t="s">
        <v>364</v>
      </c>
      <c r="J69" s="169" t="s">
        <v>167</v>
      </c>
      <c r="K69" s="169" t="s">
        <v>164</v>
      </c>
      <c r="L69" s="178" t="s">
        <v>150</v>
      </c>
      <c r="M69" s="169" t="s">
        <v>168</v>
      </c>
      <c r="N69" s="169" t="s">
        <v>365</v>
      </c>
      <c r="O69" s="169" t="s">
        <v>366</v>
      </c>
      <c r="P69" s="185" t="s">
        <v>425</v>
      </c>
      <c r="Q69" s="169" t="s">
        <v>367</v>
      </c>
      <c r="R69" s="166" t="s">
        <v>368</v>
      </c>
      <c r="S69" s="166" t="s">
        <v>478</v>
      </c>
      <c r="T69" s="166" t="s">
        <v>634</v>
      </c>
      <c r="U69" s="319">
        <v>0.25</v>
      </c>
      <c r="V69" s="166" t="s">
        <v>634</v>
      </c>
      <c r="W69" s="288">
        <f>U69+25%</f>
        <v>0.5</v>
      </c>
      <c r="X69" s="290"/>
      <c r="Y69" s="290"/>
      <c r="Z69" s="290"/>
      <c r="AA69" s="290"/>
    </row>
    <row r="70" spans="1:27" ht="43.5" customHeight="1">
      <c r="A70" s="168"/>
      <c r="B70" s="168"/>
      <c r="C70" s="168"/>
      <c r="D70" s="168"/>
      <c r="E70" s="168"/>
      <c r="F70" s="168"/>
      <c r="G70" s="168"/>
      <c r="H70" s="187"/>
      <c r="I70" s="168"/>
      <c r="J70" s="168"/>
      <c r="K70" s="168"/>
      <c r="L70" s="188"/>
      <c r="M70" s="168"/>
      <c r="N70" s="168"/>
      <c r="O70" s="168"/>
      <c r="P70" s="185"/>
      <c r="Q70" s="168"/>
      <c r="R70" s="172"/>
      <c r="S70" s="172"/>
      <c r="T70" s="172"/>
      <c r="U70" s="211"/>
      <c r="V70" s="172"/>
      <c r="W70" s="289"/>
      <c r="X70" s="291"/>
      <c r="Y70" s="291"/>
      <c r="Z70" s="291"/>
      <c r="AA70" s="291"/>
    </row>
    <row r="71" spans="1:27" ht="18" customHeight="1">
      <c r="A71" s="169">
        <v>32</v>
      </c>
      <c r="B71" s="169" t="s">
        <v>360</v>
      </c>
      <c r="C71" s="169" t="s">
        <v>369</v>
      </c>
      <c r="D71" s="169" t="s">
        <v>370</v>
      </c>
      <c r="E71" s="169" t="s">
        <v>371</v>
      </c>
      <c r="F71" s="169" t="s">
        <v>163</v>
      </c>
      <c r="G71" s="169" t="s">
        <v>153</v>
      </c>
      <c r="H71" s="181" t="s">
        <v>153</v>
      </c>
      <c r="I71" s="169" t="s">
        <v>372</v>
      </c>
      <c r="J71" s="169" t="s">
        <v>212</v>
      </c>
      <c r="K71" s="169" t="s">
        <v>153</v>
      </c>
      <c r="L71" s="169" t="s">
        <v>154</v>
      </c>
      <c r="M71" s="169" t="s">
        <v>373</v>
      </c>
      <c r="N71" s="169" t="s">
        <v>453</v>
      </c>
      <c r="O71" s="169" t="s">
        <v>374</v>
      </c>
      <c r="P71" s="185" t="s">
        <v>425</v>
      </c>
      <c r="Q71" s="169" t="s">
        <v>454</v>
      </c>
      <c r="R71" s="166" t="s">
        <v>368</v>
      </c>
      <c r="S71" s="169" t="s">
        <v>479</v>
      </c>
      <c r="T71" s="166" t="s">
        <v>612</v>
      </c>
      <c r="U71" s="319">
        <v>0.25</v>
      </c>
      <c r="V71" s="286" t="s">
        <v>714</v>
      </c>
      <c r="W71" s="288">
        <f>U71+25%</f>
        <v>0.5</v>
      </c>
      <c r="X71" s="290"/>
      <c r="Y71" s="290"/>
      <c r="Z71" s="290"/>
      <c r="AA71" s="290"/>
    </row>
    <row r="72" spans="1:27" ht="78.599999999999994" customHeight="1" thickBot="1">
      <c r="A72" s="168"/>
      <c r="B72" s="168"/>
      <c r="C72" s="168"/>
      <c r="D72" s="168"/>
      <c r="E72" s="168"/>
      <c r="F72" s="168"/>
      <c r="G72" s="168"/>
      <c r="H72" s="183"/>
      <c r="I72" s="168"/>
      <c r="J72" s="168"/>
      <c r="K72" s="168"/>
      <c r="L72" s="168"/>
      <c r="M72" s="168"/>
      <c r="N72" s="168"/>
      <c r="O72" s="168"/>
      <c r="P72" s="185"/>
      <c r="Q72" s="168"/>
      <c r="R72" s="172"/>
      <c r="S72" s="168"/>
      <c r="T72" s="172"/>
      <c r="U72" s="211"/>
      <c r="V72" s="287"/>
      <c r="W72" s="289"/>
      <c r="X72" s="291"/>
      <c r="Y72" s="291"/>
      <c r="Z72" s="291"/>
      <c r="AA72" s="291"/>
    </row>
    <row r="73" spans="1:27" ht="18" customHeight="1">
      <c r="A73" s="169">
        <v>33</v>
      </c>
      <c r="B73" s="169" t="s">
        <v>360</v>
      </c>
      <c r="C73" s="169" t="s">
        <v>369</v>
      </c>
      <c r="D73" s="169" t="s">
        <v>355</v>
      </c>
      <c r="E73" s="169" t="s">
        <v>375</v>
      </c>
      <c r="F73" s="169" t="s">
        <v>163</v>
      </c>
      <c r="G73" s="169" t="s">
        <v>149</v>
      </c>
      <c r="H73" s="178" t="s">
        <v>150</v>
      </c>
      <c r="I73" s="169" t="s">
        <v>376</v>
      </c>
      <c r="J73" s="169" t="s">
        <v>212</v>
      </c>
      <c r="K73" s="169" t="s">
        <v>149</v>
      </c>
      <c r="L73" s="169" t="s">
        <v>154</v>
      </c>
      <c r="M73" s="169" t="s">
        <v>168</v>
      </c>
      <c r="N73" s="169" t="s">
        <v>377</v>
      </c>
      <c r="O73" s="169" t="s">
        <v>378</v>
      </c>
      <c r="P73" s="185" t="s">
        <v>425</v>
      </c>
      <c r="Q73" s="169" t="s">
        <v>379</v>
      </c>
      <c r="R73" s="166" t="s">
        <v>368</v>
      </c>
      <c r="S73" s="169" t="s">
        <v>480</v>
      </c>
      <c r="T73" s="166" t="s">
        <v>635</v>
      </c>
      <c r="U73" s="319">
        <v>0.25</v>
      </c>
      <c r="V73" s="331" t="s">
        <v>635</v>
      </c>
      <c r="W73" s="288">
        <f>U73+25%</f>
        <v>0.5</v>
      </c>
      <c r="X73" s="290"/>
      <c r="Y73" s="290"/>
      <c r="Z73" s="290"/>
      <c r="AA73" s="290"/>
    </row>
    <row r="74" spans="1:27" ht="62.7" customHeight="1">
      <c r="A74" s="168"/>
      <c r="B74" s="168"/>
      <c r="C74" s="168"/>
      <c r="D74" s="168"/>
      <c r="E74" s="168"/>
      <c r="F74" s="168"/>
      <c r="G74" s="168"/>
      <c r="H74" s="184"/>
      <c r="I74" s="168"/>
      <c r="J74" s="168"/>
      <c r="K74" s="168"/>
      <c r="L74" s="168"/>
      <c r="M74" s="168"/>
      <c r="N74" s="168"/>
      <c r="O74" s="168"/>
      <c r="P74" s="185"/>
      <c r="Q74" s="168"/>
      <c r="R74" s="172"/>
      <c r="S74" s="168"/>
      <c r="T74" s="172"/>
      <c r="U74" s="211"/>
      <c r="V74" s="289"/>
      <c r="W74" s="289"/>
      <c r="X74" s="291"/>
      <c r="Y74" s="291"/>
      <c r="Z74" s="291"/>
      <c r="AA74" s="291"/>
    </row>
    <row r="75" spans="1:27" ht="313.5" customHeight="1">
      <c r="A75" s="169">
        <v>34</v>
      </c>
      <c r="B75" s="169" t="s">
        <v>380</v>
      </c>
      <c r="C75" s="169" t="s">
        <v>381</v>
      </c>
      <c r="D75" s="169" t="s">
        <v>382</v>
      </c>
      <c r="E75" s="169" t="s">
        <v>383</v>
      </c>
      <c r="F75" s="169" t="s">
        <v>163</v>
      </c>
      <c r="G75" s="169" t="s">
        <v>153</v>
      </c>
      <c r="H75" s="181" t="s">
        <v>153</v>
      </c>
      <c r="I75" s="169" t="s">
        <v>384</v>
      </c>
      <c r="J75" s="169" t="s">
        <v>167</v>
      </c>
      <c r="K75" s="169" t="s">
        <v>153</v>
      </c>
      <c r="L75" s="169" t="s">
        <v>154</v>
      </c>
      <c r="M75" s="169" t="s">
        <v>168</v>
      </c>
      <c r="N75" s="169" t="s">
        <v>385</v>
      </c>
      <c r="O75" s="169" t="s">
        <v>386</v>
      </c>
      <c r="P75" s="204" t="s">
        <v>425</v>
      </c>
      <c r="Q75" s="169" t="s">
        <v>387</v>
      </c>
      <c r="R75" s="169" t="s">
        <v>388</v>
      </c>
      <c r="S75" s="166" t="s">
        <v>481</v>
      </c>
      <c r="T75" s="166" t="s">
        <v>561</v>
      </c>
      <c r="U75" s="175">
        <v>0</v>
      </c>
      <c r="V75" s="286" t="s">
        <v>715</v>
      </c>
      <c r="W75" s="288">
        <f>50%</f>
        <v>0.5</v>
      </c>
      <c r="X75" s="290"/>
      <c r="Y75" s="290"/>
      <c r="Z75" s="290"/>
      <c r="AA75" s="290"/>
    </row>
    <row r="76" spans="1:27" ht="15" customHeight="1">
      <c r="A76" s="167"/>
      <c r="B76" s="167"/>
      <c r="C76" s="167"/>
      <c r="D76" s="167"/>
      <c r="E76" s="167"/>
      <c r="F76" s="167"/>
      <c r="G76" s="167"/>
      <c r="H76" s="182"/>
      <c r="I76" s="167"/>
      <c r="J76" s="167"/>
      <c r="K76" s="167"/>
      <c r="L76" s="167"/>
      <c r="M76" s="167"/>
      <c r="N76" s="167"/>
      <c r="O76" s="167"/>
      <c r="P76" s="170"/>
      <c r="Q76" s="167"/>
      <c r="R76" s="167"/>
      <c r="S76" s="167"/>
      <c r="T76" s="167"/>
      <c r="U76" s="176"/>
      <c r="V76" s="305"/>
      <c r="W76" s="329"/>
      <c r="X76" s="298"/>
      <c r="Y76" s="298"/>
      <c r="Z76" s="298"/>
      <c r="AA76" s="298"/>
    </row>
    <row r="77" spans="1:27" ht="15" customHeight="1">
      <c r="A77" s="167"/>
      <c r="B77" s="167"/>
      <c r="C77" s="167"/>
      <c r="D77" s="167"/>
      <c r="E77" s="167"/>
      <c r="F77" s="167"/>
      <c r="G77" s="167"/>
      <c r="H77" s="182"/>
      <c r="I77" s="167"/>
      <c r="J77" s="167"/>
      <c r="K77" s="167"/>
      <c r="L77" s="167"/>
      <c r="M77" s="167"/>
      <c r="N77" s="167"/>
      <c r="O77" s="167"/>
      <c r="P77" s="170"/>
      <c r="Q77" s="167"/>
      <c r="R77" s="167"/>
      <c r="S77" s="167"/>
      <c r="T77" s="167"/>
      <c r="U77" s="176"/>
      <c r="V77" s="305"/>
      <c r="W77" s="329"/>
      <c r="X77" s="298"/>
      <c r="Y77" s="298"/>
      <c r="Z77" s="298"/>
      <c r="AA77" s="298"/>
    </row>
    <row r="78" spans="1:27" ht="124.5" customHeight="1">
      <c r="A78" s="168"/>
      <c r="B78" s="168"/>
      <c r="C78" s="168"/>
      <c r="D78" s="168"/>
      <c r="E78" s="168"/>
      <c r="F78" s="168"/>
      <c r="G78" s="168"/>
      <c r="H78" s="183"/>
      <c r="I78" s="168"/>
      <c r="J78" s="168"/>
      <c r="K78" s="168"/>
      <c r="L78" s="168"/>
      <c r="M78" s="168"/>
      <c r="N78" s="168"/>
      <c r="O78" s="168"/>
      <c r="P78" s="170"/>
      <c r="Q78" s="168"/>
      <c r="R78" s="168"/>
      <c r="S78" s="168"/>
      <c r="T78" s="168"/>
      <c r="U78" s="177"/>
      <c r="V78" s="289"/>
      <c r="W78" s="330"/>
      <c r="X78" s="291"/>
      <c r="Y78" s="291"/>
      <c r="Z78" s="291"/>
      <c r="AA78" s="291"/>
    </row>
    <row r="79" spans="1:27" ht="95.25" customHeight="1">
      <c r="A79" s="169">
        <v>35</v>
      </c>
      <c r="B79" s="169" t="s">
        <v>380</v>
      </c>
      <c r="C79" s="169" t="s">
        <v>389</v>
      </c>
      <c r="D79" s="169" t="s">
        <v>390</v>
      </c>
      <c r="E79" s="169" t="s">
        <v>391</v>
      </c>
      <c r="F79" s="169" t="s">
        <v>152</v>
      </c>
      <c r="G79" s="169" t="s">
        <v>153</v>
      </c>
      <c r="H79" s="169" t="s">
        <v>154</v>
      </c>
      <c r="I79" s="169" t="s">
        <v>392</v>
      </c>
      <c r="J79" s="169" t="s">
        <v>212</v>
      </c>
      <c r="K79" s="169" t="s">
        <v>153</v>
      </c>
      <c r="L79" s="169" t="s">
        <v>154</v>
      </c>
      <c r="M79" s="169" t="s">
        <v>168</v>
      </c>
      <c r="N79" s="169" t="s">
        <v>393</v>
      </c>
      <c r="O79" s="169" t="s">
        <v>394</v>
      </c>
      <c r="P79" s="185" t="s">
        <v>425</v>
      </c>
      <c r="Q79" s="169" t="s">
        <v>395</v>
      </c>
      <c r="R79" s="169" t="s">
        <v>388</v>
      </c>
      <c r="S79" s="169" t="s">
        <v>482</v>
      </c>
      <c r="T79" s="166" t="s">
        <v>561</v>
      </c>
      <c r="U79" s="175">
        <v>0</v>
      </c>
      <c r="V79" s="303" t="s">
        <v>653</v>
      </c>
      <c r="W79" s="317">
        <f>U79+50%</f>
        <v>0.5</v>
      </c>
      <c r="X79" s="290"/>
      <c r="Y79" s="290"/>
      <c r="Z79" s="290"/>
      <c r="AA79" s="290"/>
    </row>
    <row r="80" spans="1:27" ht="15" customHeight="1">
      <c r="A80" s="167"/>
      <c r="B80" s="167"/>
      <c r="C80" s="167"/>
      <c r="D80" s="167"/>
      <c r="E80" s="167"/>
      <c r="F80" s="167"/>
      <c r="G80" s="167"/>
      <c r="H80" s="167"/>
      <c r="I80" s="167"/>
      <c r="J80" s="167"/>
      <c r="K80" s="167"/>
      <c r="L80" s="167"/>
      <c r="M80" s="167"/>
      <c r="N80" s="167"/>
      <c r="O80" s="167"/>
      <c r="P80" s="185"/>
      <c r="Q80" s="167"/>
      <c r="R80" s="167"/>
      <c r="S80" s="167"/>
      <c r="T80" s="167"/>
      <c r="U80" s="176"/>
      <c r="V80" s="303"/>
      <c r="W80" s="317"/>
      <c r="X80" s="298"/>
      <c r="Y80" s="298"/>
      <c r="Z80" s="298"/>
      <c r="AA80" s="298"/>
    </row>
    <row r="81" spans="1:27" ht="44.25" customHeight="1">
      <c r="A81" s="168"/>
      <c r="B81" s="168"/>
      <c r="C81" s="168"/>
      <c r="D81" s="168"/>
      <c r="E81" s="168"/>
      <c r="F81" s="168"/>
      <c r="G81" s="168"/>
      <c r="H81" s="168"/>
      <c r="I81" s="168"/>
      <c r="J81" s="168"/>
      <c r="K81" s="168"/>
      <c r="L81" s="168"/>
      <c r="M81" s="168"/>
      <c r="N81" s="168"/>
      <c r="O81" s="168"/>
      <c r="P81" s="185"/>
      <c r="Q81" s="168"/>
      <c r="R81" s="168"/>
      <c r="S81" s="168"/>
      <c r="T81" s="167"/>
      <c r="U81" s="177"/>
      <c r="V81" s="303"/>
      <c r="W81" s="317"/>
      <c r="X81" s="291"/>
      <c r="Y81" s="291"/>
      <c r="Z81" s="291"/>
      <c r="AA81" s="291"/>
    </row>
    <row r="82" spans="1:27" ht="93.75" customHeight="1" thickBot="1">
      <c r="A82" s="18">
        <v>36</v>
      </c>
      <c r="B82" s="18" t="s">
        <v>396</v>
      </c>
      <c r="C82" s="18" t="s">
        <v>397</v>
      </c>
      <c r="D82" s="18" t="s">
        <v>146</v>
      </c>
      <c r="E82" s="18" t="s">
        <v>398</v>
      </c>
      <c r="F82" s="18" t="s">
        <v>163</v>
      </c>
      <c r="G82" s="18" t="s">
        <v>314</v>
      </c>
      <c r="H82" s="36" t="s">
        <v>153</v>
      </c>
      <c r="I82" s="18" t="s">
        <v>399</v>
      </c>
      <c r="J82" s="18" t="s">
        <v>163</v>
      </c>
      <c r="K82" s="18" t="s">
        <v>153</v>
      </c>
      <c r="L82" s="18" t="s">
        <v>153</v>
      </c>
      <c r="M82" s="18" t="s">
        <v>168</v>
      </c>
      <c r="N82" s="18" t="s">
        <v>400</v>
      </c>
      <c r="O82" s="18" t="s">
        <v>401</v>
      </c>
      <c r="P82" s="51" t="s">
        <v>425</v>
      </c>
      <c r="Q82" s="18" t="s">
        <v>402</v>
      </c>
      <c r="R82" s="18" t="s">
        <v>403</v>
      </c>
      <c r="S82" s="18" t="s">
        <v>483</v>
      </c>
      <c r="T82" s="18" t="s">
        <v>611</v>
      </c>
      <c r="U82" s="102">
        <v>0.25</v>
      </c>
      <c r="V82" s="159" t="s">
        <v>706</v>
      </c>
      <c r="W82" s="157">
        <f>U82+25%</f>
        <v>0.5</v>
      </c>
      <c r="X82" s="83"/>
      <c r="Y82" s="83"/>
      <c r="Z82" s="83"/>
      <c r="AA82" s="83"/>
    </row>
    <row r="83" spans="1:27" ht="55.2" customHeight="1">
      <c r="A83" s="169">
        <v>37</v>
      </c>
      <c r="B83" s="169" t="s">
        <v>404</v>
      </c>
      <c r="C83" s="169" t="s">
        <v>405</v>
      </c>
      <c r="D83" s="169" t="s">
        <v>406</v>
      </c>
      <c r="E83" s="169" t="s">
        <v>407</v>
      </c>
      <c r="F83" s="169" t="s">
        <v>163</v>
      </c>
      <c r="G83" s="169" t="s">
        <v>149</v>
      </c>
      <c r="H83" s="178" t="s">
        <v>150</v>
      </c>
      <c r="I83" s="169" t="s">
        <v>408</v>
      </c>
      <c r="J83" s="169" t="s">
        <v>163</v>
      </c>
      <c r="K83" s="169" t="s">
        <v>153</v>
      </c>
      <c r="L83" s="169" t="s">
        <v>153</v>
      </c>
      <c r="M83" s="169" t="s">
        <v>168</v>
      </c>
      <c r="N83" s="169" t="s">
        <v>409</v>
      </c>
      <c r="O83" s="169" t="s">
        <v>410</v>
      </c>
      <c r="P83" s="185" t="s">
        <v>425</v>
      </c>
      <c r="Q83" s="169" t="s">
        <v>411</v>
      </c>
      <c r="R83" s="169" t="s">
        <v>412</v>
      </c>
      <c r="S83" s="169" t="s">
        <v>484</v>
      </c>
      <c r="T83" s="166" t="s">
        <v>708</v>
      </c>
      <c r="U83" s="173">
        <v>0.25</v>
      </c>
      <c r="V83" s="166" t="s">
        <v>708</v>
      </c>
      <c r="W83" s="173">
        <f>U83+25%</f>
        <v>0.5</v>
      </c>
      <c r="X83" s="290"/>
      <c r="Y83" s="290"/>
      <c r="Z83" s="290"/>
      <c r="AA83" s="290"/>
    </row>
    <row r="84" spans="1:27" ht="40.5" customHeight="1" thickBot="1">
      <c r="A84" s="168"/>
      <c r="B84" s="168"/>
      <c r="C84" s="168"/>
      <c r="D84" s="168"/>
      <c r="E84" s="168"/>
      <c r="F84" s="168"/>
      <c r="G84" s="168"/>
      <c r="H84" s="180"/>
      <c r="I84" s="168"/>
      <c r="J84" s="168"/>
      <c r="K84" s="168"/>
      <c r="L84" s="168"/>
      <c r="M84" s="168"/>
      <c r="N84" s="168"/>
      <c r="O84" s="168"/>
      <c r="P84" s="185"/>
      <c r="Q84" s="168"/>
      <c r="R84" s="168"/>
      <c r="S84" s="168"/>
      <c r="T84" s="172"/>
      <c r="U84" s="174"/>
      <c r="V84" s="172"/>
      <c r="W84" s="174"/>
      <c r="X84" s="291"/>
      <c r="Y84" s="291"/>
      <c r="Z84" s="291"/>
      <c r="AA84" s="291"/>
    </row>
    <row r="85" spans="1:27" ht="14.7" customHeight="1">
      <c r="A85" s="169">
        <v>38</v>
      </c>
      <c r="B85" s="169" t="s">
        <v>404</v>
      </c>
      <c r="C85" s="169" t="s">
        <v>413</v>
      </c>
      <c r="D85" s="169" t="s">
        <v>414</v>
      </c>
      <c r="E85" s="169" t="s">
        <v>415</v>
      </c>
      <c r="F85" s="169" t="s">
        <v>163</v>
      </c>
      <c r="G85" s="169" t="s">
        <v>149</v>
      </c>
      <c r="H85" s="178" t="s">
        <v>150</v>
      </c>
      <c r="I85" s="169" t="s">
        <v>416</v>
      </c>
      <c r="J85" s="169" t="s">
        <v>163</v>
      </c>
      <c r="K85" s="169" t="s">
        <v>153</v>
      </c>
      <c r="L85" s="169" t="s">
        <v>153</v>
      </c>
      <c r="M85" s="169" t="s">
        <v>168</v>
      </c>
      <c r="N85" s="169" t="s">
        <v>417</v>
      </c>
      <c r="O85" s="169" t="s">
        <v>418</v>
      </c>
      <c r="P85" s="170" t="s">
        <v>425</v>
      </c>
      <c r="Q85" s="169" t="s">
        <v>419</v>
      </c>
      <c r="R85" s="169" t="s">
        <v>412</v>
      </c>
      <c r="S85" s="169" t="s">
        <v>485</v>
      </c>
      <c r="T85" s="166" t="s">
        <v>628</v>
      </c>
      <c r="U85" s="173">
        <v>0</v>
      </c>
      <c r="V85" s="166" t="s">
        <v>707</v>
      </c>
      <c r="W85" s="173">
        <v>0</v>
      </c>
      <c r="X85" s="290"/>
      <c r="Y85" s="290"/>
      <c r="Z85" s="290"/>
      <c r="AA85" s="290"/>
    </row>
    <row r="86" spans="1:27" ht="108" customHeight="1" thickBot="1">
      <c r="A86" s="167"/>
      <c r="B86" s="167"/>
      <c r="C86" s="167"/>
      <c r="D86" s="167"/>
      <c r="E86" s="167"/>
      <c r="F86" s="167"/>
      <c r="G86" s="167"/>
      <c r="H86" s="179"/>
      <c r="I86" s="167"/>
      <c r="J86" s="167"/>
      <c r="K86" s="167"/>
      <c r="L86" s="167"/>
      <c r="M86" s="167"/>
      <c r="N86" s="167"/>
      <c r="O86" s="167"/>
      <c r="P86" s="171"/>
      <c r="Q86" s="167"/>
      <c r="R86" s="167"/>
      <c r="S86" s="167"/>
      <c r="T86" s="172"/>
      <c r="U86" s="174"/>
      <c r="V86" s="172"/>
      <c r="W86" s="174"/>
      <c r="X86" s="291"/>
      <c r="Y86" s="291"/>
      <c r="Z86" s="291"/>
      <c r="AA86" s="291"/>
    </row>
    <row r="87" spans="1:27" s="21" customFormat="1" ht="17.7" customHeight="1" thickBot="1">
      <c r="A87" s="41"/>
      <c r="B87" s="42"/>
      <c r="C87" s="42"/>
      <c r="D87" s="42"/>
      <c r="E87" s="42"/>
      <c r="F87" s="43"/>
      <c r="G87" s="42"/>
      <c r="H87" s="42"/>
      <c r="I87" s="42"/>
      <c r="J87" s="42"/>
      <c r="K87" s="42"/>
      <c r="L87" s="42"/>
      <c r="M87" s="42"/>
      <c r="N87" s="44"/>
      <c r="O87" s="44"/>
      <c r="P87" s="42"/>
      <c r="Q87" s="45"/>
      <c r="R87" s="46"/>
      <c r="S87" s="61"/>
      <c r="T87" s="125" t="s">
        <v>555</v>
      </c>
      <c r="U87" s="126">
        <f>SUM(U10:U86)/37</f>
        <v>0.23198108108108112</v>
      </c>
      <c r="V87" s="161"/>
      <c r="W87" s="126">
        <f>SUM(W10:W86)/37</f>
        <v>0.42477297297297301</v>
      </c>
      <c r="X87" s="97"/>
      <c r="Y87" s="97"/>
      <c r="Z87" s="97"/>
      <c r="AA87" s="97"/>
    </row>
    <row r="88" spans="1:27" ht="87" customHeight="1"/>
    <row r="89" spans="1:27" ht="55.95" customHeight="1">
      <c r="T89" s="133" t="s">
        <v>640</v>
      </c>
      <c r="U89" s="134" t="s">
        <v>641</v>
      </c>
      <c r="V89" s="134" t="s">
        <v>648</v>
      </c>
      <c r="X89" s="438" t="s">
        <v>640</v>
      </c>
      <c r="Y89" s="439" t="s">
        <v>641</v>
      </c>
      <c r="Z89" s="439" t="s">
        <v>719</v>
      </c>
    </row>
    <row r="90" spans="1:27" ht="52.2">
      <c r="T90" s="127">
        <v>1</v>
      </c>
      <c r="U90" s="128" t="s">
        <v>642</v>
      </c>
      <c r="V90" s="129">
        <f>(U87+45%)/2</f>
        <v>0.34099054054054057</v>
      </c>
      <c r="X90" s="127">
        <v>1</v>
      </c>
      <c r="Y90" s="128" t="s">
        <v>642</v>
      </c>
      <c r="Z90" s="129">
        <f>(W87+65%)/2</f>
        <v>0.53738648648648657</v>
      </c>
    </row>
    <row r="91" spans="1:27" ht="17.399999999999999">
      <c r="T91" s="127">
        <v>2</v>
      </c>
      <c r="U91" s="127" t="s">
        <v>643</v>
      </c>
      <c r="V91" s="130">
        <v>0.24</v>
      </c>
      <c r="X91" s="127">
        <v>2</v>
      </c>
      <c r="Y91" s="127" t="s">
        <v>643</v>
      </c>
      <c r="Z91" s="130">
        <v>0.57999999999999996</v>
      </c>
    </row>
    <row r="92" spans="1:27" ht="17.399999999999999">
      <c r="T92" s="127">
        <v>3</v>
      </c>
      <c r="U92" s="127" t="s">
        <v>644</v>
      </c>
      <c r="V92" s="131">
        <v>0.43</v>
      </c>
      <c r="X92" s="127">
        <v>3</v>
      </c>
      <c r="Y92" s="127" t="s">
        <v>644</v>
      </c>
      <c r="Z92" s="131">
        <v>0.72</v>
      </c>
    </row>
    <row r="93" spans="1:27" ht="69.599999999999994">
      <c r="T93" s="127">
        <v>4</v>
      </c>
      <c r="U93" s="128" t="s">
        <v>645</v>
      </c>
      <c r="V93" s="131">
        <v>0.25</v>
      </c>
      <c r="X93" s="127">
        <v>4</v>
      </c>
      <c r="Y93" s="128" t="s">
        <v>645</v>
      </c>
      <c r="Z93" s="131">
        <v>0.4</v>
      </c>
    </row>
    <row r="94" spans="1:27" ht="52.2">
      <c r="T94" s="127">
        <v>5</v>
      </c>
      <c r="U94" s="128" t="s">
        <v>646</v>
      </c>
      <c r="V94" s="131">
        <v>0.25</v>
      </c>
      <c r="X94" s="127">
        <v>5</v>
      </c>
      <c r="Y94" s="128" t="s">
        <v>646</v>
      </c>
      <c r="Z94" s="131">
        <v>0.44</v>
      </c>
    </row>
    <row r="95" spans="1:27" ht="17.399999999999999">
      <c r="T95" s="127">
        <v>6</v>
      </c>
      <c r="U95" s="127" t="s">
        <v>647</v>
      </c>
      <c r="V95" s="131">
        <v>0.25</v>
      </c>
      <c r="X95" s="127">
        <v>6</v>
      </c>
      <c r="Y95" s="127" t="s">
        <v>647</v>
      </c>
      <c r="Z95" s="131">
        <v>0.5</v>
      </c>
    </row>
    <row r="96" spans="1:27" ht="21" customHeight="1">
      <c r="T96" s="164" t="s">
        <v>649</v>
      </c>
      <c r="U96" s="165"/>
      <c r="V96" s="132">
        <f>(V90+V91+V92+V93+V94+V95)/6</f>
        <v>0.29349842342342342</v>
      </c>
      <c r="X96" s="440" t="s">
        <v>649</v>
      </c>
      <c r="Y96" s="441"/>
      <c r="Z96" s="442">
        <f>SUM(Z90:Z95)/6</f>
        <v>0.52956441441441438</v>
      </c>
    </row>
  </sheetData>
  <autoFilter ref="A7:AA87" xr:uid="{79A5145A-20CB-4F37-BC29-A13C15A49851}">
    <filterColumn colId="5" showButton="0"/>
    <filterColumn colId="6" showButton="0"/>
    <filterColumn colId="8" showButton="0"/>
    <filterColumn colId="9" showButton="0"/>
    <filterColumn colId="10" showButton="0"/>
    <filterColumn colId="11" showButton="0"/>
    <filterColumn colId="12" showButton="0"/>
    <filterColumn colId="13" showButton="0"/>
  </autoFilter>
  <mergeCells count="723">
    <mergeCell ref="X96:Y96"/>
    <mergeCell ref="T62:T64"/>
    <mergeCell ref="U62:U64"/>
    <mergeCell ref="V62:V64"/>
    <mergeCell ref="W62:W64"/>
    <mergeCell ref="X62:X64"/>
    <mergeCell ref="Y62:Y64"/>
    <mergeCell ref="Z62:Z64"/>
    <mergeCell ref="AA62:AA64"/>
    <mergeCell ref="T58:T61"/>
    <mergeCell ref="U58:U61"/>
    <mergeCell ref="V58:V61"/>
    <mergeCell ref="W58:W61"/>
    <mergeCell ref="X58:X61"/>
    <mergeCell ref="Y58:Y61"/>
    <mergeCell ref="Z58:Z61"/>
    <mergeCell ref="AA58:AA61"/>
    <mergeCell ref="T69:T70"/>
    <mergeCell ref="U69:U70"/>
    <mergeCell ref="V69:V70"/>
    <mergeCell ref="W69:W70"/>
    <mergeCell ref="X69:X70"/>
    <mergeCell ref="Y69:Y70"/>
    <mergeCell ref="Z69:Z70"/>
    <mergeCell ref="AA69:AA70"/>
    <mergeCell ref="T65:T68"/>
    <mergeCell ref="U65:U68"/>
    <mergeCell ref="V65:V68"/>
    <mergeCell ref="W65:W68"/>
    <mergeCell ref="X65:X68"/>
    <mergeCell ref="Y65:Y68"/>
    <mergeCell ref="Z65:Z68"/>
    <mergeCell ref="AA65:AA68"/>
    <mergeCell ref="T73:T74"/>
    <mergeCell ref="U73:U74"/>
    <mergeCell ref="V73:V74"/>
    <mergeCell ref="W73:W74"/>
    <mergeCell ref="X73:X74"/>
    <mergeCell ref="Y73:Y74"/>
    <mergeCell ref="Z73:Z74"/>
    <mergeCell ref="AA73:AA74"/>
    <mergeCell ref="T71:T72"/>
    <mergeCell ref="U71:U72"/>
    <mergeCell ref="V71:V72"/>
    <mergeCell ref="W71:W72"/>
    <mergeCell ref="X71:X72"/>
    <mergeCell ref="Y71:Y72"/>
    <mergeCell ref="Z71:Z72"/>
    <mergeCell ref="AA71:AA72"/>
    <mergeCell ref="V75:V78"/>
    <mergeCell ref="X75:X78"/>
    <mergeCell ref="Y75:Y78"/>
    <mergeCell ref="Z75:Z78"/>
    <mergeCell ref="AA75:AA78"/>
    <mergeCell ref="AA83:AA84"/>
    <mergeCell ref="T79:T81"/>
    <mergeCell ref="U79:U81"/>
    <mergeCell ref="V79:V81"/>
    <mergeCell ref="W79:W81"/>
    <mergeCell ref="X79:X81"/>
    <mergeCell ref="Y79:Y81"/>
    <mergeCell ref="Z79:Z81"/>
    <mergeCell ref="AA79:AA81"/>
    <mergeCell ref="T75:T78"/>
    <mergeCell ref="W75:W78"/>
    <mergeCell ref="V85:V86"/>
    <mergeCell ref="W85:W86"/>
    <mergeCell ref="X85:X86"/>
    <mergeCell ref="Y85:Y86"/>
    <mergeCell ref="Z85:Z86"/>
    <mergeCell ref="AA85:AA86"/>
    <mergeCell ref="T83:T84"/>
    <mergeCell ref="U83:U84"/>
    <mergeCell ref="V83:V84"/>
    <mergeCell ref="W83:W84"/>
    <mergeCell ref="X83:X84"/>
    <mergeCell ref="Y83:Y84"/>
    <mergeCell ref="Z83:Z84"/>
    <mergeCell ref="T50:T51"/>
    <mergeCell ref="U50:U51"/>
    <mergeCell ref="V50:V51"/>
    <mergeCell ref="W50:W51"/>
    <mergeCell ref="X50:X51"/>
    <mergeCell ref="Y50:Y51"/>
    <mergeCell ref="Z50:Z51"/>
    <mergeCell ref="AA50:AA51"/>
    <mergeCell ref="T52:T57"/>
    <mergeCell ref="V52:V57"/>
    <mergeCell ref="W52:W57"/>
    <mergeCell ref="X52:X57"/>
    <mergeCell ref="Y52:Y57"/>
    <mergeCell ref="Z52:Z57"/>
    <mergeCell ref="AA52:AA57"/>
    <mergeCell ref="U52:U57"/>
    <mergeCell ref="T40:T41"/>
    <mergeCell ref="U40:U41"/>
    <mergeCell ref="V40:V41"/>
    <mergeCell ref="W40:W41"/>
    <mergeCell ref="X40:X41"/>
    <mergeCell ref="Y40:Y41"/>
    <mergeCell ref="Z40:Z41"/>
    <mergeCell ref="AA40:AA41"/>
    <mergeCell ref="T48:T49"/>
    <mergeCell ref="U48:U49"/>
    <mergeCell ref="V48:V49"/>
    <mergeCell ref="W48:W49"/>
    <mergeCell ref="X48:X49"/>
    <mergeCell ref="Y48:Y49"/>
    <mergeCell ref="Z48:Z49"/>
    <mergeCell ref="AA48:AA49"/>
    <mergeCell ref="T34:T35"/>
    <mergeCell ref="U34:U35"/>
    <mergeCell ref="V34:V35"/>
    <mergeCell ref="W34:W35"/>
    <mergeCell ref="X34:X35"/>
    <mergeCell ref="Y34:Y35"/>
    <mergeCell ref="Z34:Z35"/>
    <mergeCell ref="AA34:AA35"/>
    <mergeCell ref="T38:T39"/>
    <mergeCell ref="U38:U39"/>
    <mergeCell ref="V38:V39"/>
    <mergeCell ref="W38:W39"/>
    <mergeCell ref="X38:X39"/>
    <mergeCell ref="Y38:Y39"/>
    <mergeCell ref="Z38:Z39"/>
    <mergeCell ref="AA38:AA39"/>
    <mergeCell ref="T36:T37"/>
    <mergeCell ref="U36:U37"/>
    <mergeCell ref="V36:V37"/>
    <mergeCell ref="W36:W37"/>
    <mergeCell ref="X36:X37"/>
    <mergeCell ref="Y36:Y37"/>
    <mergeCell ref="Z36:Z37"/>
    <mergeCell ref="AA36:AA37"/>
    <mergeCell ref="T27:T28"/>
    <mergeCell ref="U27:U28"/>
    <mergeCell ref="V27:V28"/>
    <mergeCell ref="W27:W28"/>
    <mergeCell ref="X27:X28"/>
    <mergeCell ref="Y27:Y28"/>
    <mergeCell ref="Z27:Z28"/>
    <mergeCell ref="AA27:AA28"/>
    <mergeCell ref="U32:U33"/>
    <mergeCell ref="V32:V33"/>
    <mergeCell ref="W32:W33"/>
    <mergeCell ref="X32:X33"/>
    <mergeCell ref="Y32:Y33"/>
    <mergeCell ref="Z32:Z33"/>
    <mergeCell ref="AA32:AA33"/>
    <mergeCell ref="T32:T33"/>
    <mergeCell ref="T21:T22"/>
    <mergeCell ref="U21:U22"/>
    <mergeCell ref="V21:V22"/>
    <mergeCell ref="W21:W22"/>
    <mergeCell ref="X21:X22"/>
    <mergeCell ref="Y21:Y22"/>
    <mergeCell ref="Z21:Z22"/>
    <mergeCell ref="AA21:AA22"/>
    <mergeCell ref="T24:T26"/>
    <mergeCell ref="U24:U26"/>
    <mergeCell ref="V24:V26"/>
    <mergeCell ref="W24:W26"/>
    <mergeCell ref="X24:X26"/>
    <mergeCell ref="Y24:Y26"/>
    <mergeCell ref="Z24:Z26"/>
    <mergeCell ref="AA24:AA26"/>
    <mergeCell ref="T15:T16"/>
    <mergeCell ref="U15:U16"/>
    <mergeCell ref="V15:V16"/>
    <mergeCell ref="W15:W16"/>
    <mergeCell ref="X15:X16"/>
    <mergeCell ref="Y15:Y16"/>
    <mergeCell ref="Z15:Z16"/>
    <mergeCell ref="AA15:AA16"/>
    <mergeCell ref="T18:T20"/>
    <mergeCell ref="U18:U20"/>
    <mergeCell ref="V18:V20"/>
    <mergeCell ref="W18:W20"/>
    <mergeCell ref="X18:X20"/>
    <mergeCell ref="Y18:Y20"/>
    <mergeCell ref="Z18:Z20"/>
    <mergeCell ref="AA18:AA20"/>
    <mergeCell ref="T10:T11"/>
    <mergeCell ref="U10:U11"/>
    <mergeCell ref="V10:V11"/>
    <mergeCell ref="W10:W11"/>
    <mergeCell ref="X10:X11"/>
    <mergeCell ref="Y10:Y11"/>
    <mergeCell ref="Z10:Z11"/>
    <mergeCell ref="AA10:AA11"/>
    <mergeCell ref="T12:T14"/>
    <mergeCell ref="U12:U14"/>
    <mergeCell ref="V12:V14"/>
    <mergeCell ref="W12:W14"/>
    <mergeCell ref="X12:X14"/>
    <mergeCell ref="Y12:Y14"/>
    <mergeCell ref="Z12:Z14"/>
    <mergeCell ref="AA12:AA14"/>
    <mergeCell ref="Q12:Q14"/>
    <mergeCell ref="R12:R14"/>
    <mergeCell ref="S12:S14"/>
    <mergeCell ref="S15:S16"/>
    <mergeCell ref="Q18:Q20"/>
    <mergeCell ref="R18:R20"/>
    <mergeCell ref="S18:S20"/>
    <mergeCell ref="S21:S22"/>
    <mergeCell ref="P21:P22"/>
    <mergeCell ref="Q21:Q22"/>
    <mergeCell ref="R21:R22"/>
    <mergeCell ref="P12:P14"/>
    <mergeCell ref="P58:P61"/>
    <mergeCell ref="P62:P64"/>
    <mergeCell ref="P75:P78"/>
    <mergeCell ref="P79:P81"/>
    <mergeCell ref="P83:P84"/>
    <mergeCell ref="P24:P26"/>
    <mergeCell ref="P18:P20"/>
    <mergeCell ref="A7:A9"/>
    <mergeCell ref="B7:B9"/>
    <mergeCell ref="C7:C9"/>
    <mergeCell ref="D7:D9"/>
    <mergeCell ref="E7:E9"/>
    <mergeCell ref="F7:H7"/>
    <mergeCell ref="I7:O7"/>
    <mergeCell ref="P7:P9"/>
    <mergeCell ref="F8:H8"/>
    <mergeCell ref="I8:I9"/>
    <mergeCell ref="J8:L8"/>
    <mergeCell ref="M8:O8"/>
    <mergeCell ref="M10:M11"/>
    <mergeCell ref="N10:N11"/>
    <mergeCell ref="O10:O11"/>
    <mergeCell ref="P10:P11"/>
    <mergeCell ref="P36:P37"/>
    <mergeCell ref="A1:E4"/>
    <mergeCell ref="F2:G2"/>
    <mergeCell ref="F3:G3"/>
    <mergeCell ref="F4:G4"/>
    <mergeCell ref="A6:E6"/>
    <mergeCell ref="F6:O6"/>
    <mergeCell ref="Q2:AA2"/>
    <mergeCell ref="Q3:AA3"/>
    <mergeCell ref="Q1:AA1"/>
    <mergeCell ref="Q4:AA4"/>
    <mergeCell ref="Q5:AA5"/>
    <mergeCell ref="T6:T9"/>
    <mergeCell ref="U6:U9"/>
    <mergeCell ref="V6:V9"/>
    <mergeCell ref="W6:W9"/>
    <mergeCell ref="X6:X9"/>
    <mergeCell ref="Y6:Y9"/>
    <mergeCell ref="Z6:Z9"/>
    <mergeCell ref="AA6:AA9"/>
    <mergeCell ref="Q7:Q9"/>
    <mergeCell ref="G10:G11"/>
    <mergeCell ref="H10:H11"/>
    <mergeCell ref="I10:I11"/>
    <mergeCell ref="J10:J11"/>
    <mergeCell ref="K10:K11"/>
    <mergeCell ref="L10:L11"/>
    <mergeCell ref="R7:R9"/>
    <mergeCell ref="S7:S9"/>
    <mergeCell ref="A10:A11"/>
    <mergeCell ref="B10:B11"/>
    <mergeCell ref="C10:C11"/>
    <mergeCell ref="D10:D11"/>
    <mergeCell ref="E10:E11"/>
    <mergeCell ref="F10:F11"/>
    <mergeCell ref="S10:S11"/>
    <mergeCell ref="Q10:Q11"/>
    <mergeCell ref="R10:R11"/>
    <mergeCell ref="M12:M14"/>
    <mergeCell ref="N12:N14"/>
    <mergeCell ref="O12:O14"/>
    <mergeCell ref="A12:A14"/>
    <mergeCell ref="B12:B14"/>
    <mergeCell ref="C12:C14"/>
    <mergeCell ref="D12:D14"/>
    <mergeCell ref="E12:E14"/>
    <mergeCell ref="F12:F14"/>
    <mergeCell ref="G12:G14"/>
    <mergeCell ref="H12:H14"/>
    <mergeCell ref="I12:I14"/>
    <mergeCell ref="A15:A16"/>
    <mergeCell ref="B15:B16"/>
    <mergeCell ref="C15:C16"/>
    <mergeCell ref="D15:D16"/>
    <mergeCell ref="E15:E16"/>
    <mergeCell ref="F15:F16"/>
    <mergeCell ref="J12:J14"/>
    <mergeCell ref="K12:K14"/>
    <mergeCell ref="L12:L14"/>
    <mergeCell ref="M15:M16"/>
    <mergeCell ref="N15:N16"/>
    <mergeCell ref="O15:O16"/>
    <mergeCell ref="Q15:Q16"/>
    <mergeCell ref="R15:R16"/>
    <mergeCell ref="G15:G16"/>
    <mergeCell ref="H15:H16"/>
    <mergeCell ref="I15:I16"/>
    <mergeCell ref="J15:J16"/>
    <mergeCell ref="K15:K16"/>
    <mergeCell ref="L15:L16"/>
    <mergeCell ref="M18:M20"/>
    <mergeCell ref="N18:N20"/>
    <mergeCell ref="O18:O20"/>
    <mergeCell ref="H18:H20"/>
    <mergeCell ref="I18:I20"/>
    <mergeCell ref="A21:A22"/>
    <mergeCell ref="B21:B22"/>
    <mergeCell ref="C21:C22"/>
    <mergeCell ref="D21:D22"/>
    <mergeCell ref="E21:E22"/>
    <mergeCell ref="F21:F22"/>
    <mergeCell ref="J18:J20"/>
    <mergeCell ref="K18:K20"/>
    <mergeCell ref="L18:L20"/>
    <mergeCell ref="A18:A20"/>
    <mergeCell ref="B18:B20"/>
    <mergeCell ref="C18:C20"/>
    <mergeCell ref="D18:D20"/>
    <mergeCell ref="E18:E20"/>
    <mergeCell ref="F18:F20"/>
    <mergeCell ref="G18:G20"/>
    <mergeCell ref="M21:M22"/>
    <mergeCell ref="N21:N22"/>
    <mergeCell ref="O21:O22"/>
    <mergeCell ref="G21:G22"/>
    <mergeCell ref="H21:H22"/>
    <mergeCell ref="I21:I22"/>
    <mergeCell ref="J21:J22"/>
    <mergeCell ref="K21:K22"/>
    <mergeCell ref="L21:L22"/>
    <mergeCell ref="A24:A26"/>
    <mergeCell ref="B24:B26"/>
    <mergeCell ref="C24:C26"/>
    <mergeCell ref="D24:D26"/>
    <mergeCell ref="E24:E26"/>
    <mergeCell ref="F24:F26"/>
    <mergeCell ref="G24:G26"/>
    <mergeCell ref="H24:H26"/>
    <mergeCell ref="I24:I26"/>
    <mergeCell ref="Q24:Q26"/>
    <mergeCell ref="R24:R26"/>
    <mergeCell ref="S24:S26"/>
    <mergeCell ref="A27:A28"/>
    <mergeCell ref="B27:B28"/>
    <mergeCell ref="C27:C28"/>
    <mergeCell ref="D27:D28"/>
    <mergeCell ref="E27:E28"/>
    <mergeCell ref="F27:F28"/>
    <mergeCell ref="J24:J26"/>
    <mergeCell ref="K24:K26"/>
    <mergeCell ref="L24:L26"/>
    <mergeCell ref="M24:M26"/>
    <mergeCell ref="N24:N26"/>
    <mergeCell ref="O24:O26"/>
    <mergeCell ref="S27:S28"/>
    <mergeCell ref="M27:M28"/>
    <mergeCell ref="N27:N28"/>
    <mergeCell ref="O27:O28"/>
    <mergeCell ref="P27:P28"/>
    <mergeCell ref="Q27:Q28"/>
    <mergeCell ref="R27:R28"/>
    <mergeCell ref="G27:G28"/>
    <mergeCell ref="H27:H28"/>
    <mergeCell ref="I27:I28"/>
    <mergeCell ref="J27:J28"/>
    <mergeCell ref="K27:K28"/>
    <mergeCell ref="L27:L28"/>
    <mergeCell ref="Q32:Q33"/>
    <mergeCell ref="R32:R33"/>
    <mergeCell ref="S32:S33"/>
    <mergeCell ref="M32:M33"/>
    <mergeCell ref="N32:N33"/>
    <mergeCell ref="O32:O33"/>
    <mergeCell ref="K32:K33"/>
    <mergeCell ref="L32:L33"/>
    <mergeCell ref="P32:P33"/>
    <mergeCell ref="H32:H33"/>
    <mergeCell ref="I32:I33"/>
    <mergeCell ref="A34:A35"/>
    <mergeCell ref="B34:B35"/>
    <mergeCell ref="C34:C35"/>
    <mergeCell ref="D34:D35"/>
    <mergeCell ref="E34:E35"/>
    <mergeCell ref="F34:F35"/>
    <mergeCell ref="J32:J33"/>
    <mergeCell ref="A32:A33"/>
    <mergeCell ref="B32:B33"/>
    <mergeCell ref="C32:C33"/>
    <mergeCell ref="D32:D33"/>
    <mergeCell ref="E32:E33"/>
    <mergeCell ref="F32:F33"/>
    <mergeCell ref="G32:G33"/>
    <mergeCell ref="S34:S35"/>
    <mergeCell ref="M34:M35"/>
    <mergeCell ref="N34:N35"/>
    <mergeCell ref="O34:O35"/>
    <mergeCell ref="Q34:Q35"/>
    <mergeCell ref="R34:R35"/>
    <mergeCell ref="G34:G35"/>
    <mergeCell ref="H34:H35"/>
    <mergeCell ref="I34:I35"/>
    <mergeCell ref="J34:J35"/>
    <mergeCell ref="K34:K35"/>
    <mergeCell ref="L34:L35"/>
    <mergeCell ref="P34:P35"/>
    <mergeCell ref="A36:A37"/>
    <mergeCell ref="B36:B37"/>
    <mergeCell ref="C36:C37"/>
    <mergeCell ref="D36:D37"/>
    <mergeCell ref="E36:E37"/>
    <mergeCell ref="F36:F37"/>
    <mergeCell ref="G36:G37"/>
    <mergeCell ref="H36:H37"/>
    <mergeCell ref="I36:I37"/>
    <mergeCell ref="Q36:Q37"/>
    <mergeCell ref="R36:R37"/>
    <mergeCell ref="S36:S37"/>
    <mergeCell ref="A38:A39"/>
    <mergeCell ref="B38:B39"/>
    <mergeCell ref="C38:C39"/>
    <mergeCell ref="D38:D39"/>
    <mergeCell ref="E38:E39"/>
    <mergeCell ref="F38:F39"/>
    <mergeCell ref="J36:J37"/>
    <mergeCell ref="K36:K37"/>
    <mergeCell ref="L36:L37"/>
    <mergeCell ref="M36:M37"/>
    <mergeCell ref="N36:N37"/>
    <mergeCell ref="O36:O37"/>
    <mergeCell ref="S38:S39"/>
    <mergeCell ref="M38:M39"/>
    <mergeCell ref="N38:N39"/>
    <mergeCell ref="O38:O39"/>
    <mergeCell ref="Q38:Q39"/>
    <mergeCell ref="R38:R39"/>
    <mergeCell ref="G38:G39"/>
    <mergeCell ref="H38:H39"/>
    <mergeCell ref="I38:I39"/>
    <mergeCell ref="J38:J39"/>
    <mergeCell ref="K38:K39"/>
    <mergeCell ref="L38:L39"/>
    <mergeCell ref="P40:P41"/>
    <mergeCell ref="Q40:Q41"/>
    <mergeCell ref="R40:R41"/>
    <mergeCell ref="S40:S41"/>
    <mergeCell ref="M40:M41"/>
    <mergeCell ref="N40:N41"/>
    <mergeCell ref="O40:O41"/>
    <mergeCell ref="K40:K41"/>
    <mergeCell ref="L40:L41"/>
    <mergeCell ref="P38:P39"/>
    <mergeCell ref="H40:H41"/>
    <mergeCell ref="I40:I41"/>
    <mergeCell ref="A48:A49"/>
    <mergeCell ref="B48:B49"/>
    <mergeCell ref="C48:C49"/>
    <mergeCell ref="D48:D49"/>
    <mergeCell ref="E48:E49"/>
    <mergeCell ref="F48:F49"/>
    <mergeCell ref="J40:J41"/>
    <mergeCell ref="A40:A41"/>
    <mergeCell ref="B40:B41"/>
    <mergeCell ref="C40:C41"/>
    <mergeCell ref="D40:D41"/>
    <mergeCell ref="E40:E41"/>
    <mergeCell ref="F40:F41"/>
    <mergeCell ref="G40:G41"/>
    <mergeCell ref="S48:S49"/>
    <mergeCell ref="M48:M49"/>
    <mergeCell ref="N48:N49"/>
    <mergeCell ref="O48:O49"/>
    <mergeCell ref="P48:P49"/>
    <mergeCell ref="Q48:Q49"/>
    <mergeCell ref="R48:R49"/>
    <mergeCell ref="G48:G49"/>
    <mergeCell ref="H48:H49"/>
    <mergeCell ref="I48:I49"/>
    <mergeCell ref="J48:J49"/>
    <mergeCell ref="K48:K49"/>
    <mergeCell ref="L48:L49"/>
    <mergeCell ref="A50:A51"/>
    <mergeCell ref="B50:B51"/>
    <mergeCell ref="C50:C51"/>
    <mergeCell ref="D50:D51"/>
    <mergeCell ref="E50:E51"/>
    <mergeCell ref="F50:F51"/>
    <mergeCell ref="G50:G51"/>
    <mergeCell ref="H50:H51"/>
    <mergeCell ref="I50:I51"/>
    <mergeCell ref="P50:P51"/>
    <mergeCell ref="Q50:Q51"/>
    <mergeCell ref="R50:R51"/>
    <mergeCell ref="S50:S51"/>
    <mergeCell ref="A52:A55"/>
    <mergeCell ref="B52:B55"/>
    <mergeCell ref="C52:C55"/>
    <mergeCell ref="D52:D55"/>
    <mergeCell ref="E52:E55"/>
    <mergeCell ref="F52:F55"/>
    <mergeCell ref="J50:J51"/>
    <mergeCell ref="K50:K51"/>
    <mergeCell ref="L50:L51"/>
    <mergeCell ref="M50:M51"/>
    <mergeCell ref="N50:N51"/>
    <mergeCell ref="O50:O51"/>
    <mergeCell ref="S52:S57"/>
    <mergeCell ref="A56:A57"/>
    <mergeCell ref="B56:B57"/>
    <mergeCell ref="C56:C57"/>
    <mergeCell ref="D56:D57"/>
    <mergeCell ref="E56:E57"/>
    <mergeCell ref="F56:F57"/>
    <mergeCell ref="G56:G57"/>
    <mergeCell ref="H56:H57"/>
    <mergeCell ref="I56:I57"/>
    <mergeCell ref="M52:M55"/>
    <mergeCell ref="N52:N57"/>
    <mergeCell ref="O52:O57"/>
    <mergeCell ref="P52:P57"/>
    <mergeCell ref="Q52:Q57"/>
    <mergeCell ref="R52:R57"/>
    <mergeCell ref="G52:G55"/>
    <mergeCell ref="H52:H55"/>
    <mergeCell ref="I52:I55"/>
    <mergeCell ref="J52:J55"/>
    <mergeCell ref="K52:K55"/>
    <mergeCell ref="L52:L55"/>
    <mergeCell ref="J56:J57"/>
    <mergeCell ref="K56:K57"/>
    <mergeCell ref="L56:L57"/>
    <mergeCell ref="M56:M57"/>
    <mergeCell ref="A58:A61"/>
    <mergeCell ref="B58:B61"/>
    <mergeCell ref="C58:C61"/>
    <mergeCell ref="D58:D61"/>
    <mergeCell ref="E58:E61"/>
    <mergeCell ref="F58:F61"/>
    <mergeCell ref="S58:S61"/>
    <mergeCell ref="A62:A64"/>
    <mergeCell ref="B62:B64"/>
    <mergeCell ref="C62:C64"/>
    <mergeCell ref="D62:D64"/>
    <mergeCell ref="E62:E64"/>
    <mergeCell ref="F62:F64"/>
    <mergeCell ref="G62:G64"/>
    <mergeCell ref="H62:H64"/>
    <mergeCell ref="I62:I64"/>
    <mergeCell ref="M58:M61"/>
    <mergeCell ref="N58:N61"/>
    <mergeCell ref="O58:O60"/>
    <mergeCell ref="Q58:Q61"/>
    <mergeCell ref="R58:R61"/>
    <mergeCell ref="G58:G61"/>
    <mergeCell ref="H58:H61"/>
    <mergeCell ref="I58:I61"/>
    <mergeCell ref="Q62:Q64"/>
    <mergeCell ref="R62:R64"/>
    <mergeCell ref="S62:S64"/>
    <mergeCell ref="A65:A68"/>
    <mergeCell ref="B65:B68"/>
    <mergeCell ref="C65:C68"/>
    <mergeCell ref="D65:D68"/>
    <mergeCell ref="E65:E68"/>
    <mergeCell ref="F65:F68"/>
    <mergeCell ref="J62:J64"/>
    <mergeCell ref="K62:K64"/>
    <mergeCell ref="L62:L64"/>
    <mergeCell ref="M62:M64"/>
    <mergeCell ref="N62:N64"/>
    <mergeCell ref="O62:O64"/>
    <mergeCell ref="S65:S68"/>
    <mergeCell ref="M65:M68"/>
    <mergeCell ref="N65:N68"/>
    <mergeCell ref="O65:O68"/>
    <mergeCell ref="P65:P68"/>
    <mergeCell ref="Q65:Q68"/>
    <mergeCell ref="R65:R68"/>
    <mergeCell ref="J58:J61"/>
    <mergeCell ref="K58:K61"/>
    <mergeCell ref="L58:L61"/>
    <mergeCell ref="G65:G68"/>
    <mergeCell ref="H65:H68"/>
    <mergeCell ref="I65:I68"/>
    <mergeCell ref="J65:J68"/>
    <mergeCell ref="K65:K68"/>
    <mergeCell ref="L65:L68"/>
    <mergeCell ref="Q69:Q70"/>
    <mergeCell ref="R69:R70"/>
    <mergeCell ref="S69:S70"/>
    <mergeCell ref="A71:A72"/>
    <mergeCell ref="B71:B72"/>
    <mergeCell ref="C71:C72"/>
    <mergeCell ref="D71:D72"/>
    <mergeCell ref="E71:E72"/>
    <mergeCell ref="F71:F72"/>
    <mergeCell ref="J69:J70"/>
    <mergeCell ref="K69:K70"/>
    <mergeCell ref="L69:L70"/>
    <mergeCell ref="M69:M70"/>
    <mergeCell ref="N69:N70"/>
    <mergeCell ref="O69:O70"/>
    <mergeCell ref="S71:S72"/>
    <mergeCell ref="M71:M72"/>
    <mergeCell ref="N71:N72"/>
    <mergeCell ref="O71:O72"/>
    <mergeCell ref="P71:P72"/>
    <mergeCell ref="Q71:Q72"/>
    <mergeCell ref="R71:R72"/>
    <mergeCell ref="G71:G72"/>
    <mergeCell ref="D69:D70"/>
    <mergeCell ref="A69:A70"/>
    <mergeCell ref="B69:B70"/>
    <mergeCell ref="C69:C70"/>
    <mergeCell ref="H71:H72"/>
    <mergeCell ref="I71:I72"/>
    <mergeCell ref="J71:J72"/>
    <mergeCell ref="K71:K72"/>
    <mergeCell ref="L71:L72"/>
    <mergeCell ref="P73:P74"/>
    <mergeCell ref="P69:P70"/>
    <mergeCell ref="E69:E70"/>
    <mergeCell ref="F69:F70"/>
    <mergeCell ref="G69:G70"/>
    <mergeCell ref="H69:H70"/>
    <mergeCell ref="I69:I70"/>
    <mergeCell ref="G73:G74"/>
    <mergeCell ref="S73:S74"/>
    <mergeCell ref="M73:M74"/>
    <mergeCell ref="N73:N74"/>
    <mergeCell ref="O73:O74"/>
    <mergeCell ref="H73:H74"/>
    <mergeCell ref="I73:I74"/>
    <mergeCell ref="J73:J74"/>
    <mergeCell ref="K73:K74"/>
    <mergeCell ref="L73:L74"/>
    <mergeCell ref="J75:J78"/>
    <mergeCell ref="K75:K78"/>
    <mergeCell ref="Q75:Q78"/>
    <mergeCell ref="R75:R78"/>
    <mergeCell ref="G75:G78"/>
    <mergeCell ref="H75:H78"/>
    <mergeCell ref="I75:I78"/>
    <mergeCell ref="L75:L78"/>
    <mergeCell ref="Q73:Q74"/>
    <mergeCell ref="R73:R74"/>
    <mergeCell ref="C75:C78"/>
    <mergeCell ref="D75:D78"/>
    <mergeCell ref="E75:E78"/>
    <mergeCell ref="F75:F78"/>
    <mergeCell ref="A73:A74"/>
    <mergeCell ref="B73:B74"/>
    <mergeCell ref="C73:C74"/>
    <mergeCell ref="D73:D74"/>
    <mergeCell ref="E73:E74"/>
    <mergeCell ref="F73:F74"/>
    <mergeCell ref="A75:A78"/>
    <mergeCell ref="B75:B78"/>
    <mergeCell ref="A83:A84"/>
    <mergeCell ref="B83:B84"/>
    <mergeCell ref="C83:C84"/>
    <mergeCell ref="D83:D84"/>
    <mergeCell ref="E83:E84"/>
    <mergeCell ref="F83:F84"/>
    <mergeCell ref="J79:J81"/>
    <mergeCell ref="K79:K81"/>
    <mergeCell ref="L79:L81"/>
    <mergeCell ref="G83:G84"/>
    <mergeCell ref="H83:H84"/>
    <mergeCell ref="I83:I84"/>
    <mergeCell ref="J83:J84"/>
    <mergeCell ref="K83:K84"/>
    <mergeCell ref="L83:L84"/>
    <mergeCell ref="A79:A81"/>
    <mergeCell ref="B79:B81"/>
    <mergeCell ref="C79:C81"/>
    <mergeCell ref="D79:D81"/>
    <mergeCell ref="E79:E81"/>
    <mergeCell ref="F79:F81"/>
    <mergeCell ref="G79:G81"/>
    <mergeCell ref="H79:H81"/>
    <mergeCell ref="I79:I81"/>
    <mergeCell ref="J85:J86"/>
    <mergeCell ref="K85:K86"/>
    <mergeCell ref="L85:L86"/>
    <mergeCell ref="M85:M86"/>
    <mergeCell ref="N85:N86"/>
    <mergeCell ref="O85:O86"/>
    <mergeCell ref="A85:A86"/>
    <mergeCell ref="B85:B86"/>
    <mergeCell ref="C85:C86"/>
    <mergeCell ref="D85:D86"/>
    <mergeCell ref="E85:E86"/>
    <mergeCell ref="F85:F86"/>
    <mergeCell ref="G85:G86"/>
    <mergeCell ref="H85:H86"/>
    <mergeCell ref="I85:I86"/>
    <mergeCell ref="T96:U96"/>
    <mergeCell ref="S75:S78"/>
    <mergeCell ref="M75:M78"/>
    <mergeCell ref="N75:N78"/>
    <mergeCell ref="O75:O78"/>
    <mergeCell ref="M79:M81"/>
    <mergeCell ref="N79:N81"/>
    <mergeCell ref="O79:O81"/>
    <mergeCell ref="S83:S84"/>
    <mergeCell ref="M83:M84"/>
    <mergeCell ref="N83:N84"/>
    <mergeCell ref="O83:O84"/>
    <mergeCell ref="Q83:Q84"/>
    <mergeCell ref="R83:R84"/>
    <mergeCell ref="S79:S81"/>
    <mergeCell ref="Q79:Q81"/>
    <mergeCell ref="R79:R81"/>
    <mergeCell ref="P85:P86"/>
    <mergeCell ref="Q85:Q86"/>
    <mergeCell ref="R85:R86"/>
    <mergeCell ref="S85:S86"/>
    <mergeCell ref="T85:T86"/>
    <mergeCell ref="U85:U86"/>
    <mergeCell ref="U75:U78"/>
  </mergeCells>
  <phoneticPr fontId="7" type="noConversion"/>
  <conditionalFormatting sqref="H10 L12 H15 L15 O15 Q15 H17:H18 L17:L18 O17:O18 Q17:Q18 H23:H24 L23:L24 O24 Q24 H27 L27 O27:Q27 H29:H31 O29:Q31 L29:L32 O32 Q32 L34 O34 Q34 L36 O36 Q36 L38 O38 Q38 L40 O40 Q40 H42:H47 O42:Q47 L42:L48 O48 Q48 L50 O50 Q50 L52 O52 Q52 L56 H59:H60 H63 L65 O65:Q65 H66:H67 L69 O69:Q69 L71 O71:Q71 L73 O73:Q73 H75 L75 O75:Q75 H79 L79 O79:Q79 O82 Q82 H82:H83 L82:L83 O83:Q83 L85 O85:Q85">
    <cfRule type="cellIs" dxfId="31" priority="29" operator="equal">
      <formula>"Extrema"</formula>
    </cfRule>
    <cfRule type="cellIs" dxfId="30" priority="30" operator="equal">
      <formula>"Alta"</formula>
    </cfRule>
    <cfRule type="cellIs" dxfId="29" priority="31" operator="equal">
      <formula>"Baja"</formula>
    </cfRule>
    <cfRule type="cellIs" dxfId="28" priority="32" operator="equal">
      <formula>"Moderado"</formula>
    </cfRule>
  </conditionalFormatting>
  <conditionalFormatting sqref="H50">
    <cfRule type="cellIs" dxfId="27" priority="25" operator="equal">
      <formula>"Extrema"</formula>
    </cfRule>
    <cfRule type="cellIs" dxfId="26" priority="26" operator="equal">
      <formula>"Alta"</formula>
    </cfRule>
    <cfRule type="cellIs" dxfId="25" priority="27" operator="equal">
      <formula>"Baja"</formula>
    </cfRule>
    <cfRule type="cellIs" dxfId="24" priority="28" operator="equal">
      <formula>"Moderado"</formula>
    </cfRule>
  </conditionalFormatting>
  <conditionalFormatting sqref="H52">
    <cfRule type="cellIs" dxfId="23" priority="21" operator="equal">
      <formula>"Extrema"</formula>
    </cfRule>
    <cfRule type="cellIs" dxfId="22" priority="22" operator="equal">
      <formula>"Alta"</formula>
    </cfRule>
    <cfRule type="cellIs" dxfId="21" priority="23" operator="equal">
      <formula>"Baja"</formula>
    </cfRule>
    <cfRule type="cellIs" dxfId="20" priority="24" operator="equal">
      <formula>"Moderado"</formula>
    </cfRule>
  </conditionalFormatting>
  <conditionalFormatting sqref="H73">
    <cfRule type="cellIs" dxfId="19" priority="13" operator="equal">
      <formula>"Extrema"</formula>
    </cfRule>
    <cfRule type="cellIs" dxfId="18" priority="14" operator="equal">
      <formula>"Alta"</formula>
    </cfRule>
    <cfRule type="cellIs" dxfId="17" priority="15" operator="equal">
      <formula>"Baja"</formula>
    </cfRule>
    <cfRule type="cellIs" dxfId="16" priority="16" operator="equal">
      <formula>"Moderado"</formula>
    </cfRule>
  </conditionalFormatting>
  <conditionalFormatting sqref="H85">
    <cfRule type="cellIs" dxfId="15" priority="17" operator="equal">
      <formula>"Extrema"</formula>
    </cfRule>
    <cfRule type="cellIs" dxfId="14" priority="18" operator="equal">
      <formula>"Alta"</formula>
    </cfRule>
    <cfRule type="cellIs" dxfId="13" priority="19" operator="equal">
      <formula>"Baja"</formula>
    </cfRule>
    <cfRule type="cellIs" dxfId="12" priority="20" operator="equal">
      <formula>"Moderado"</formula>
    </cfRule>
  </conditionalFormatting>
  <conditionalFormatting sqref="L10">
    <cfRule type="cellIs" dxfId="11" priority="9" operator="equal">
      <formula>"Extrema"</formula>
    </cfRule>
    <cfRule type="cellIs" dxfId="10" priority="10" operator="equal">
      <formula>"Alta"</formula>
    </cfRule>
    <cfRule type="cellIs" dxfId="9" priority="11" operator="equal">
      <formula>"Baja"</formula>
    </cfRule>
    <cfRule type="cellIs" dxfId="8" priority="12" operator="equal">
      <formula>"Moderado"</formula>
    </cfRule>
  </conditionalFormatting>
  <conditionalFormatting sqref="L21">
    <cfRule type="cellIs" dxfId="7" priority="5" operator="equal">
      <formula>"Extrema"</formula>
    </cfRule>
    <cfRule type="cellIs" dxfId="6" priority="6" operator="equal">
      <formula>"Alta"</formula>
    </cfRule>
    <cfRule type="cellIs" dxfId="5" priority="7" operator="equal">
      <formula>"Baja"</formula>
    </cfRule>
    <cfRule type="cellIs" dxfId="4" priority="8" operator="equal">
      <formula>"Moderado"</formula>
    </cfRule>
  </conditionalFormatting>
  <conditionalFormatting sqref="S40">
    <cfRule type="cellIs" dxfId="3" priority="1" operator="equal">
      <formula>"Extrema"</formula>
    </cfRule>
    <cfRule type="cellIs" dxfId="2" priority="2" operator="equal">
      <formula>"Alta"</formula>
    </cfRule>
    <cfRule type="cellIs" dxfId="1" priority="3" operator="equal">
      <formula>"Baja"</formula>
    </cfRule>
    <cfRule type="cellIs" dxfId="0" priority="4" operator="equal">
      <formula>"Moderado"</formula>
    </cfRule>
  </conditionalFormatting>
  <hyperlinks>
    <hyperlink ref="S47" r:id="rId1" xr:uid="{35442D82-2EA4-4773-A54A-89BFDCBF5259}"/>
  </hyperlinks>
  <pageMargins left="0.7" right="0.7" top="0.75" bottom="0.75" header="0.3" footer="0.3"/>
  <pageSetup paperSize="9" scale="96" orientation="portrait" r:id="rId2"/>
  <rowBreaks count="2" manualBreakCount="2">
    <brk id="28" max="28" man="1"/>
    <brk id="35"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81DA8-B0A8-4796-BFAB-6FEC32736301}">
  <dimension ref="A1"/>
  <sheetViews>
    <sheetView workbookViewId="0">
      <selection sqref="A1:XFD1048576"/>
    </sheetView>
  </sheetViews>
  <sheetFormatPr baseColWidth="10" defaultRowHeight="14.4"/>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9F3BF-6552-4397-B98A-4B9E8CDF2E76}">
  <dimension ref="A2:P13"/>
  <sheetViews>
    <sheetView topLeftCell="H8" zoomScaleNormal="100" workbookViewId="0">
      <selection activeCell="M7" sqref="M7"/>
    </sheetView>
  </sheetViews>
  <sheetFormatPr baseColWidth="10" defaultRowHeight="14.4"/>
  <cols>
    <col min="1" max="1" width="20.33203125" customWidth="1"/>
    <col min="2" max="2" width="9.33203125" customWidth="1"/>
    <col min="3" max="3" width="31.33203125" customWidth="1"/>
    <col min="4" max="4" width="17.6640625" customWidth="1"/>
    <col min="5" max="5" width="20.6640625" customWidth="1"/>
    <col min="6" max="6" width="22" customWidth="1"/>
    <col min="7" max="7" width="18.33203125" customWidth="1"/>
    <col min="8" max="8" width="23.33203125" customWidth="1"/>
    <col min="9" max="9" width="39.6640625" customWidth="1"/>
    <col min="11" max="11" width="17.21875" customWidth="1"/>
  </cols>
  <sheetData>
    <row r="2" spans="1:16" s="17" customFormat="1" ht="18.75" customHeight="1">
      <c r="A2" s="342" t="s">
        <v>427</v>
      </c>
      <c r="B2" s="342"/>
      <c r="C2" s="342"/>
      <c r="D2" s="342"/>
      <c r="E2" s="342"/>
      <c r="F2" s="342"/>
      <c r="G2" s="342"/>
      <c r="H2" s="342"/>
      <c r="I2" s="342"/>
      <c r="J2" s="342"/>
      <c r="K2" s="342"/>
      <c r="L2" s="342"/>
      <c r="M2" s="342"/>
      <c r="N2" s="342"/>
      <c r="O2" s="342"/>
      <c r="P2" s="342"/>
    </row>
    <row r="3" spans="1:16" s="17" customFormat="1" ht="13.8">
      <c r="A3" s="343" t="s">
        <v>10</v>
      </c>
      <c r="B3" s="344"/>
      <c r="C3" s="344"/>
      <c r="D3" s="344"/>
      <c r="E3" s="344"/>
      <c r="F3" s="344"/>
      <c r="G3" s="344"/>
      <c r="H3" s="344"/>
      <c r="I3" s="344"/>
      <c r="J3" s="344"/>
      <c r="K3" s="344"/>
      <c r="L3" s="344"/>
      <c r="M3" s="344"/>
      <c r="N3" s="344"/>
      <c r="O3" s="344"/>
      <c r="P3" s="344"/>
    </row>
    <row r="4" spans="1:16" s="17" customFormat="1" ht="15.75" customHeight="1">
      <c r="A4" s="350" t="s">
        <v>9</v>
      </c>
      <c r="B4" s="349" t="s">
        <v>1</v>
      </c>
      <c r="C4" s="352" t="s">
        <v>2</v>
      </c>
      <c r="D4" s="346" t="s">
        <v>3</v>
      </c>
      <c r="E4" s="348" t="s">
        <v>8</v>
      </c>
      <c r="F4" s="346" t="s">
        <v>4</v>
      </c>
      <c r="G4" s="346" t="s">
        <v>5</v>
      </c>
      <c r="H4" s="346"/>
      <c r="I4" s="345" t="s">
        <v>547</v>
      </c>
      <c r="J4" s="345" t="s">
        <v>548</v>
      </c>
      <c r="K4" s="347" t="s">
        <v>549</v>
      </c>
      <c r="L4" s="347" t="s">
        <v>550</v>
      </c>
      <c r="M4" s="347" t="s">
        <v>551</v>
      </c>
      <c r="N4" s="347" t="s">
        <v>552</v>
      </c>
      <c r="O4" s="347" t="s">
        <v>553</v>
      </c>
      <c r="P4" s="347" t="s">
        <v>554</v>
      </c>
    </row>
    <row r="5" spans="1:16" s="17" customFormat="1" ht="34.950000000000003" customHeight="1">
      <c r="A5" s="351"/>
      <c r="B5" s="349"/>
      <c r="C5" s="353"/>
      <c r="D5" s="345"/>
      <c r="E5" s="348"/>
      <c r="F5" s="345"/>
      <c r="G5" s="62" t="s">
        <v>6</v>
      </c>
      <c r="H5" s="62" t="s">
        <v>7</v>
      </c>
      <c r="I5" s="346"/>
      <c r="J5" s="346"/>
      <c r="K5" s="347"/>
      <c r="L5" s="347"/>
      <c r="M5" s="347"/>
      <c r="N5" s="347"/>
      <c r="O5" s="347"/>
      <c r="P5" s="347"/>
    </row>
    <row r="6" spans="1:16" s="17" customFormat="1" ht="61.2" customHeight="1">
      <c r="A6" s="3" t="s">
        <v>107</v>
      </c>
      <c r="B6" s="3">
        <v>1</v>
      </c>
      <c r="C6" s="3" t="s">
        <v>448</v>
      </c>
      <c r="D6" s="6" t="s">
        <v>449</v>
      </c>
      <c r="E6" s="3" t="s">
        <v>422</v>
      </c>
      <c r="F6" s="3" t="s">
        <v>58</v>
      </c>
      <c r="G6" s="9">
        <v>45689</v>
      </c>
      <c r="H6" s="9">
        <v>46022</v>
      </c>
      <c r="I6" s="3" t="s">
        <v>606</v>
      </c>
      <c r="J6" s="89">
        <v>0.5</v>
      </c>
      <c r="K6" s="3" t="s">
        <v>662</v>
      </c>
      <c r="L6" s="89">
        <f>J6+0%</f>
        <v>0.5</v>
      </c>
      <c r="M6" s="80"/>
      <c r="N6" s="81"/>
      <c r="O6" s="80"/>
      <c r="P6" s="81"/>
    </row>
    <row r="7" spans="1:16" s="17" customFormat="1" ht="61.2">
      <c r="A7" s="3" t="s">
        <v>108</v>
      </c>
      <c r="B7" s="6">
        <v>2</v>
      </c>
      <c r="C7" s="3" t="s">
        <v>451</v>
      </c>
      <c r="D7" s="3" t="s">
        <v>450</v>
      </c>
      <c r="E7" s="3" t="s">
        <v>423</v>
      </c>
      <c r="F7" s="3" t="s">
        <v>58</v>
      </c>
      <c r="G7" s="9">
        <v>45689</v>
      </c>
      <c r="H7" s="9">
        <v>46022</v>
      </c>
      <c r="I7" s="3" t="s">
        <v>608</v>
      </c>
      <c r="J7" s="89">
        <v>0.5</v>
      </c>
      <c r="K7" s="3" t="s">
        <v>663</v>
      </c>
      <c r="L7" s="89">
        <f>J7+25%</f>
        <v>0.75</v>
      </c>
      <c r="M7" s="80"/>
      <c r="N7" s="81"/>
      <c r="O7" s="80"/>
      <c r="P7" s="81"/>
    </row>
    <row r="8" spans="1:16" s="17" customFormat="1" ht="71.400000000000006">
      <c r="A8" s="3" t="s">
        <v>109</v>
      </c>
      <c r="B8" s="6">
        <v>3</v>
      </c>
      <c r="C8" s="3" t="s">
        <v>426</v>
      </c>
      <c r="D8" s="3" t="s">
        <v>604</v>
      </c>
      <c r="E8" s="3" t="s">
        <v>420</v>
      </c>
      <c r="F8" s="3" t="s">
        <v>104</v>
      </c>
      <c r="G8" s="9">
        <v>45689</v>
      </c>
      <c r="H8" s="9">
        <v>46022</v>
      </c>
      <c r="I8" s="3" t="s">
        <v>609</v>
      </c>
      <c r="J8" s="89">
        <v>1</v>
      </c>
      <c r="K8" s="5" t="s">
        <v>609</v>
      </c>
      <c r="L8" s="156">
        <v>1</v>
      </c>
      <c r="M8" s="80"/>
      <c r="N8" s="82"/>
      <c r="O8" s="80"/>
      <c r="P8" s="82"/>
    </row>
    <row r="9" spans="1:16" s="17" customFormat="1" ht="62.4">
      <c r="A9" s="3" t="s">
        <v>110</v>
      </c>
      <c r="B9" s="6">
        <v>4</v>
      </c>
      <c r="C9" s="5" t="s">
        <v>106</v>
      </c>
      <c r="D9" s="5" t="s">
        <v>605</v>
      </c>
      <c r="E9" s="5" t="s">
        <v>421</v>
      </c>
      <c r="F9" s="5" t="s">
        <v>58</v>
      </c>
      <c r="G9" s="9">
        <v>45689</v>
      </c>
      <c r="H9" s="9">
        <v>46022</v>
      </c>
      <c r="I9" s="3" t="s">
        <v>652</v>
      </c>
      <c r="J9" s="89">
        <v>0.25</v>
      </c>
      <c r="K9" s="53" t="s">
        <v>664</v>
      </c>
      <c r="L9" s="89">
        <f>J9+25%</f>
        <v>0.5</v>
      </c>
      <c r="M9" s="83"/>
      <c r="N9" s="83"/>
      <c r="O9" s="83"/>
      <c r="P9" s="83"/>
    </row>
    <row r="10" spans="1:16" s="17" customFormat="1" ht="40.799999999999997">
      <c r="A10" s="3" t="s">
        <v>111</v>
      </c>
      <c r="B10" s="6">
        <v>5</v>
      </c>
      <c r="C10" s="5" t="s">
        <v>447</v>
      </c>
      <c r="D10" s="5" t="s">
        <v>607</v>
      </c>
      <c r="E10" s="5" t="s">
        <v>421</v>
      </c>
      <c r="F10" s="5" t="s">
        <v>105</v>
      </c>
      <c r="G10" s="9">
        <v>45689</v>
      </c>
      <c r="H10" s="9">
        <v>46022</v>
      </c>
      <c r="I10" s="53" t="s">
        <v>610</v>
      </c>
      <c r="J10" s="89">
        <v>0</v>
      </c>
      <c r="K10" s="3" t="s">
        <v>665</v>
      </c>
      <c r="L10" s="89">
        <v>0.5</v>
      </c>
      <c r="M10" s="83"/>
      <c r="N10" s="83"/>
      <c r="O10" s="83"/>
      <c r="P10" s="83"/>
    </row>
    <row r="11" spans="1:16">
      <c r="A11" s="339"/>
      <c r="B11" s="340"/>
      <c r="C11" s="340"/>
      <c r="D11" s="340"/>
      <c r="E11" s="340"/>
      <c r="F11" s="340"/>
      <c r="G11" s="340"/>
      <c r="H11" s="341"/>
      <c r="I11" s="84" t="s">
        <v>555</v>
      </c>
      <c r="J11" s="85">
        <f>AVERAGE(J6:J10)</f>
        <v>0.45</v>
      </c>
      <c r="K11" s="86"/>
      <c r="L11" s="85">
        <f>AVERAGE(L6:L10)</f>
        <v>0.65</v>
      </c>
      <c r="M11" s="87"/>
      <c r="N11" s="88"/>
      <c r="O11" s="87"/>
      <c r="P11" s="87"/>
    </row>
    <row r="13" spans="1:16">
      <c r="C13" s="1"/>
    </row>
  </sheetData>
  <mergeCells count="18">
    <mergeCell ref="O4:O5"/>
    <mergeCell ref="P4:P5"/>
    <mergeCell ref="A11:H11"/>
    <mergeCell ref="A2:P2"/>
    <mergeCell ref="A3:P3"/>
    <mergeCell ref="I4:I5"/>
    <mergeCell ref="J4:J5"/>
    <mergeCell ref="K4:K5"/>
    <mergeCell ref="L4:L5"/>
    <mergeCell ref="M4:M5"/>
    <mergeCell ref="E4:E5"/>
    <mergeCell ref="B4:B5"/>
    <mergeCell ref="A4:A5"/>
    <mergeCell ref="C4:C5"/>
    <mergeCell ref="D4:D5"/>
    <mergeCell ref="F4:F5"/>
    <mergeCell ref="G4:H4"/>
    <mergeCell ref="N4:N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54C0B-8D21-4842-89D6-5CFE6E6CE28D}">
  <dimension ref="A2:P12"/>
  <sheetViews>
    <sheetView topLeftCell="E10" workbookViewId="0">
      <selection activeCell="L12" sqref="L12"/>
    </sheetView>
  </sheetViews>
  <sheetFormatPr baseColWidth="10" defaultRowHeight="14.4"/>
  <cols>
    <col min="1" max="1" width="28.6640625" customWidth="1"/>
    <col min="2" max="2" width="8" customWidth="1"/>
    <col min="3" max="4" width="27.33203125" customWidth="1"/>
    <col min="5" max="5" width="20.33203125" customWidth="1"/>
    <col min="6" max="6" width="15" customWidth="1"/>
    <col min="8" max="8" width="22.6640625" customWidth="1"/>
    <col min="9" max="9" width="19.33203125" customWidth="1"/>
  </cols>
  <sheetData>
    <row r="2" spans="1:16" ht="14.7" customHeight="1">
      <c r="A2" s="354" t="s">
        <v>428</v>
      </c>
      <c r="B2" s="354"/>
      <c r="C2" s="354"/>
      <c r="D2" s="354"/>
      <c r="E2" s="354"/>
      <c r="F2" s="354"/>
      <c r="G2" s="354"/>
      <c r="H2" s="354"/>
      <c r="I2" s="354"/>
      <c r="J2" s="354"/>
      <c r="K2" s="354"/>
      <c r="L2" s="354"/>
      <c r="M2" s="354"/>
      <c r="N2" s="354"/>
      <c r="O2" s="354"/>
      <c r="P2" s="354"/>
    </row>
    <row r="3" spans="1:16">
      <c r="A3" s="355" t="s">
        <v>0</v>
      </c>
      <c r="B3" s="356"/>
      <c r="C3" s="356"/>
      <c r="D3" s="356"/>
      <c r="E3" s="356"/>
      <c r="F3" s="356"/>
      <c r="G3" s="356"/>
      <c r="H3" s="356"/>
      <c r="I3" s="356"/>
      <c r="J3" s="356"/>
      <c r="K3" s="356"/>
      <c r="L3" s="356"/>
      <c r="M3" s="356"/>
      <c r="N3" s="356"/>
      <c r="O3" s="356"/>
      <c r="P3" s="357"/>
    </row>
    <row r="4" spans="1:16" ht="15" customHeight="1">
      <c r="A4" s="347" t="s">
        <v>9</v>
      </c>
      <c r="B4" s="361" t="s">
        <v>1</v>
      </c>
      <c r="C4" s="347" t="s">
        <v>2</v>
      </c>
      <c r="D4" s="347" t="s">
        <v>3</v>
      </c>
      <c r="E4" s="347" t="s">
        <v>8</v>
      </c>
      <c r="F4" s="347" t="s">
        <v>4</v>
      </c>
      <c r="G4" s="347" t="s">
        <v>5</v>
      </c>
      <c r="H4" s="347"/>
      <c r="I4" s="345" t="s">
        <v>547</v>
      </c>
      <c r="J4" s="345" t="s">
        <v>548</v>
      </c>
      <c r="K4" s="347" t="s">
        <v>549</v>
      </c>
      <c r="L4" s="347" t="s">
        <v>550</v>
      </c>
      <c r="M4" s="347" t="s">
        <v>551</v>
      </c>
      <c r="N4" s="347" t="s">
        <v>552</v>
      </c>
      <c r="O4" s="347" t="s">
        <v>553</v>
      </c>
      <c r="P4" s="347" t="s">
        <v>554</v>
      </c>
    </row>
    <row r="5" spans="1:16" ht="22.5" customHeight="1">
      <c r="A5" s="347"/>
      <c r="B5" s="361"/>
      <c r="C5" s="347"/>
      <c r="D5" s="347"/>
      <c r="E5" s="347"/>
      <c r="F5" s="347"/>
      <c r="G5" s="63" t="s">
        <v>6</v>
      </c>
      <c r="H5" s="63" t="s">
        <v>7</v>
      </c>
      <c r="I5" s="346"/>
      <c r="J5" s="346"/>
      <c r="K5" s="347"/>
      <c r="L5" s="347"/>
      <c r="M5" s="347"/>
      <c r="N5" s="347"/>
      <c r="O5" s="347"/>
      <c r="P5" s="347"/>
    </row>
    <row r="6" spans="1:16" ht="133.5" customHeight="1">
      <c r="A6" s="3" t="s">
        <v>112</v>
      </c>
      <c r="B6" s="6">
        <v>1</v>
      </c>
      <c r="C6" s="3" t="s">
        <v>97</v>
      </c>
      <c r="D6" s="3" t="s">
        <v>500</v>
      </c>
      <c r="E6" s="3" t="s">
        <v>99</v>
      </c>
      <c r="F6" s="3" t="s">
        <v>98</v>
      </c>
      <c r="G6" s="9">
        <v>45689</v>
      </c>
      <c r="H6" s="9">
        <v>46022</v>
      </c>
      <c r="I6" s="3" t="s">
        <v>570</v>
      </c>
      <c r="J6" s="79">
        <v>0.25</v>
      </c>
      <c r="K6" s="16" t="s">
        <v>666</v>
      </c>
      <c r="L6" s="79">
        <f>J6+10%</f>
        <v>0.35</v>
      </c>
      <c r="M6" s="80"/>
      <c r="N6" s="81"/>
      <c r="O6" s="80"/>
      <c r="P6" s="81"/>
    </row>
    <row r="7" spans="1:16" ht="78" customHeight="1">
      <c r="A7" s="3" t="s">
        <v>113</v>
      </c>
      <c r="B7" s="6">
        <v>2</v>
      </c>
      <c r="C7" s="3" t="s">
        <v>64</v>
      </c>
      <c r="D7" s="3" t="s">
        <v>499</v>
      </c>
      <c r="E7" s="4" t="s">
        <v>574</v>
      </c>
      <c r="F7" s="3" t="s">
        <v>100</v>
      </c>
      <c r="G7" s="9">
        <v>45689</v>
      </c>
      <c r="H7" s="9">
        <v>46022</v>
      </c>
      <c r="I7" s="3" t="s">
        <v>575</v>
      </c>
      <c r="J7" s="79">
        <v>0.25</v>
      </c>
      <c r="K7" s="16" t="s">
        <v>667</v>
      </c>
      <c r="L7" s="79">
        <v>0.35</v>
      </c>
      <c r="M7" s="80"/>
      <c r="N7" s="81"/>
      <c r="O7" s="80"/>
      <c r="P7" s="81"/>
    </row>
    <row r="8" spans="1:16" ht="73.5" customHeight="1">
      <c r="A8" s="358" t="s">
        <v>114</v>
      </c>
      <c r="B8" s="358">
        <v>3</v>
      </c>
      <c r="C8" s="3" t="s">
        <v>487</v>
      </c>
      <c r="D8" s="3" t="s">
        <v>488</v>
      </c>
      <c r="E8" s="3" t="s">
        <v>489</v>
      </c>
      <c r="F8" s="3" t="s">
        <v>100</v>
      </c>
      <c r="G8" s="9">
        <v>45689</v>
      </c>
      <c r="H8" s="9">
        <v>46022</v>
      </c>
      <c r="I8" s="3" t="s">
        <v>571</v>
      </c>
      <c r="J8" s="79">
        <v>0.7</v>
      </c>
      <c r="K8" s="16" t="s">
        <v>668</v>
      </c>
      <c r="L8" s="79">
        <f>J8+30%</f>
        <v>1</v>
      </c>
      <c r="M8" s="80"/>
      <c r="N8" s="82"/>
      <c r="O8" s="80"/>
      <c r="P8" s="82"/>
    </row>
    <row r="9" spans="1:16" ht="69" customHeight="1">
      <c r="A9" s="359"/>
      <c r="B9" s="359"/>
      <c r="C9" s="3" t="s">
        <v>490</v>
      </c>
      <c r="D9" s="3" t="s">
        <v>498</v>
      </c>
      <c r="E9" s="3" t="s">
        <v>491</v>
      </c>
      <c r="F9" s="3" t="s">
        <v>492</v>
      </c>
      <c r="G9" s="9">
        <v>45689</v>
      </c>
      <c r="H9" s="9">
        <v>46022</v>
      </c>
      <c r="I9" s="3" t="s">
        <v>577</v>
      </c>
      <c r="J9" s="79">
        <v>0</v>
      </c>
      <c r="K9" s="56" t="s">
        <v>669</v>
      </c>
      <c r="L9" s="107">
        <v>1</v>
      </c>
      <c r="M9" s="83"/>
      <c r="N9" s="83"/>
      <c r="O9" s="83"/>
      <c r="P9" s="83"/>
    </row>
    <row r="10" spans="1:16" ht="81.599999999999994">
      <c r="A10" s="359"/>
      <c r="B10" s="359"/>
      <c r="C10" s="64" t="s">
        <v>495</v>
      </c>
      <c r="D10" s="65" t="s">
        <v>496</v>
      </c>
      <c r="E10" s="66" t="s">
        <v>493</v>
      </c>
      <c r="F10" s="65" t="s">
        <v>492</v>
      </c>
      <c r="G10" s="67">
        <v>45689</v>
      </c>
      <c r="H10" s="67">
        <v>46022</v>
      </c>
      <c r="I10" s="3" t="s">
        <v>577</v>
      </c>
      <c r="J10" s="107">
        <v>0</v>
      </c>
      <c r="K10" s="56" t="s">
        <v>681</v>
      </c>
      <c r="L10" s="107">
        <f>J10+25%</f>
        <v>0.25</v>
      </c>
      <c r="M10" s="83"/>
      <c r="N10" s="83"/>
      <c r="O10" s="83"/>
      <c r="P10" s="83"/>
    </row>
    <row r="11" spans="1:16" ht="99.75" customHeight="1">
      <c r="A11" s="360"/>
      <c r="B11" s="360"/>
      <c r="C11" s="64" t="s">
        <v>494</v>
      </c>
      <c r="D11" s="68" t="s">
        <v>497</v>
      </c>
      <c r="E11" s="65" t="s">
        <v>670</v>
      </c>
      <c r="F11" s="65" t="s">
        <v>492</v>
      </c>
      <c r="G11" s="69">
        <v>45689</v>
      </c>
      <c r="H11" s="69">
        <v>46022</v>
      </c>
      <c r="I11" s="3" t="s">
        <v>576</v>
      </c>
      <c r="J11" s="79">
        <v>0.25</v>
      </c>
      <c r="K11" s="56" t="s">
        <v>671</v>
      </c>
      <c r="L11" s="107">
        <f>J11+25%</f>
        <v>0.5</v>
      </c>
      <c r="M11" s="83"/>
      <c r="N11" s="83"/>
      <c r="O11" s="83"/>
      <c r="P11" s="83"/>
    </row>
    <row r="12" spans="1:16">
      <c r="C12" s="339"/>
      <c r="D12" s="340"/>
      <c r="E12" s="340"/>
      <c r="F12" s="340"/>
      <c r="G12" s="340"/>
      <c r="H12" s="341"/>
      <c r="I12" s="84" t="s">
        <v>555</v>
      </c>
      <c r="J12" s="85">
        <f>AVERAGE(J6:J11)</f>
        <v>0.24166666666666667</v>
      </c>
      <c r="K12" s="86"/>
      <c r="L12" s="85">
        <f>AVERAGE(L6:L11)</f>
        <v>0.57500000000000007</v>
      </c>
      <c r="M12" s="87"/>
      <c r="N12" s="88"/>
      <c r="O12" s="87"/>
      <c r="P12" s="87"/>
    </row>
  </sheetData>
  <mergeCells count="20">
    <mergeCell ref="B8:B11"/>
    <mergeCell ref="A4:A5"/>
    <mergeCell ref="B4:B5"/>
    <mergeCell ref="C4:C5"/>
    <mergeCell ref="C12:H12"/>
    <mergeCell ref="A8:A11"/>
    <mergeCell ref="A2:P2"/>
    <mergeCell ref="A3:P3"/>
    <mergeCell ref="I4:I5"/>
    <mergeCell ref="J4:J5"/>
    <mergeCell ref="K4:K5"/>
    <mergeCell ref="L4:L5"/>
    <mergeCell ref="M4:M5"/>
    <mergeCell ref="F4:F5"/>
    <mergeCell ref="G4:H4"/>
    <mergeCell ref="D4:D5"/>
    <mergeCell ref="E4:E5"/>
    <mergeCell ref="N4:N5"/>
    <mergeCell ref="O4:O5"/>
    <mergeCell ref="P4:P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F2776-8452-418B-AC4E-CB1C40B8F944}">
  <dimension ref="A2:Q36"/>
  <sheetViews>
    <sheetView topLeftCell="I33" zoomScale="78" zoomScaleNormal="78" workbookViewId="0">
      <selection activeCell="K39" sqref="K39"/>
    </sheetView>
  </sheetViews>
  <sheetFormatPr baseColWidth="10" defaultRowHeight="14.4"/>
  <cols>
    <col min="1" max="2" width="20.6640625" customWidth="1"/>
    <col min="3" max="3" width="41.33203125" customWidth="1"/>
    <col min="4" max="4" width="37" customWidth="1"/>
    <col min="5" max="5" width="27.33203125" customWidth="1"/>
    <col min="6" max="6" width="24.5546875" customWidth="1"/>
    <col min="7" max="8" width="20.6640625" customWidth="1"/>
    <col min="9" max="9" width="59.5546875" customWidth="1"/>
    <col min="11" max="11" width="60" customWidth="1"/>
    <col min="12" max="12" width="0" hidden="1" customWidth="1"/>
    <col min="13" max="13" width="13.6640625" customWidth="1"/>
  </cols>
  <sheetData>
    <row r="2" spans="1:17" ht="24" customHeight="1">
      <c r="A2" s="373" t="s">
        <v>433</v>
      </c>
      <c r="B2" s="373"/>
      <c r="C2" s="373"/>
      <c r="D2" s="373"/>
      <c r="E2" s="373"/>
      <c r="F2" s="373"/>
      <c r="G2" s="373"/>
      <c r="H2" s="373"/>
      <c r="I2" s="373"/>
      <c r="J2" s="373"/>
      <c r="K2" s="373"/>
      <c r="L2" s="373"/>
      <c r="M2" s="373"/>
      <c r="N2" s="373"/>
      <c r="O2" s="373"/>
      <c r="P2" s="373"/>
      <c r="Q2" s="373"/>
    </row>
    <row r="3" spans="1:17" ht="31.95" customHeight="1">
      <c r="A3" s="372" t="s">
        <v>556</v>
      </c>
      <c r="B3" s="372"/>
      <c r="C3" s="372"/>
      <c r="D3" s="372"/>
      <c r="E3" s="372"/>
      <c r="F3" s="372"/>
      <c r="G3" s="372"/>
      <c r="H3" s="372"/>
      <c r="I3" s="372"/>
      <c r="J3" s="372"/>
      <c r="K3" s="372"/>
      <c r="L3" s="372"/>
      <c r="M3" s="372"/>
      <c r="N3" s="372"/>
      <c r="O3" s="372"/>
      <c r="P3" s="372"/>
      <c r="Q3" s="372"/>
    </row>
    <row r="4" spans="1:17">
      <c r="A4" s="373" t="s">
        <v>9</v>
      </c>
      <c r="B4" s="374" t="s">
        <v>1</v>
      </c>
      <c r="C4" s="373" t="s">
        <v>2</v>
      </c>
      <c r="D4" s="373" t="s">
        <v>3</v>
      </c>
      <c r="E4" s="373" t="s">
        <v>8</v>
      </c>
      <c r="F4" s="373" t="s">
        <v>4</v>
      </c>
      <c r="G4" s="373" t="s">
        <v>5</v>
      </c>
      <c r="H4" s="373"/>
      <c r="I4" s="345" t="s">
        <v>547</v>
      </c>
      <c r="J4" s="345" t="s">
        <v>548</v>
      </c>
      <c r="K4" s="347" t="s">
        <v>549</v>
      </c>
      <c r="L4" s="347" t="s">
        <v>550</v>
      </c>
      <c r="M4" s="347" t="s">
        <v>678</v>
      </c>
      <c r="N4" s="345" t="s">
        <v>551</v>
      </c>
      <c r="O4" s="347" t="s">
        <v>552</v>
      </c>
      <c r="P4" s="347" t="s">
        <v>553</v>
      </c>
      <c r="Q4" s="347" t="s">
        <v>554</v>
      </c>
    </row>
    <row r="5" spans="1:17" ht="31.5" customHeight="1">
      <c r="A5" s="373"/>
      <c r="B5" s="374"/>
      <c r="C5" s="373"/>
      <c r="D5" s="373"/>
      <c r="E5" s="373"/>
      <c r="F5" s="373"/>
      <c r="G5" s="75" t="s">
        <v>6</v>
      </c>
      <c r="H5" s="75" t="s">
        <v>7</v>
      </c>
      <c r="I5" s="346"/>
      <c r="J5" s="346"/>
      <c r="K5" s="347"/>
      <c r="L5" s="347"/>
      <c r="M5" s="347"/>
      <c r="N5" s="346"/>
      <c r="O5" s="347"/>
      <c r="P5" s="347"/>
      <c r="Q5" s="347"/>
    </row>
    <row r="6" spans="1:17" ht="15" customHeight="1">
      <c r="A6" s="370" t="s">
        <v>557</v>
      </c>
      <c r="B6" s="367" t="s">
        <v>11</v>
      </c>
      <c r="C6" s="367" t="s">
        <v>501</v>
      </c>
      <c r="D6" s="367" t="s">
        <v>12</v>
      </c>
      <c r="E6" s="367" t="s">
        <v>13</v>
      </c>
      <c r="F6" s="368" t="s">
        <v>46</v>
      </c>
      <c r="G6" s="365">
        <v>45689</v>
      </c>
      <c r="H6" s="365">
        <v>46022</v>
      </c>
      <c r="I6" s="215" t="s">
        <v>578</v>
      </c>
      <c r="J6" s="376">
        <f>12.5%+12.5%</f>
        <v>0.25</v>
      </c>
      <c r="K6" s="379" t="s">
        <v>578</v>
      </c>
      <c r="L6" s="386">
        <f>J6+25%</f>
        <v>0.5</v>
      </c>
      <c r="M6" s="281">
        <f>J6+25%</f>
        <v>0.5</v>
      </c>
      <c r="N6" s="380"/>
      <c r="O6" s="392"/>
      <c r="P6" s="375"/>
      <c r="Q6" s="392"/>
    </row>
    <row r="7" spans="1:17" ht="73.5" customHeight="1">
      <c r="A7" s="371"/>
      <c r="B7" s="367"/>
      <c r="C7" s="367"/>
      <c r="D7" s="367"/>
      <c r="E7" s="367"/>
      <c r="F7" s="369"/>
      <c r="G7" s="366"/>
      <c r="H7" s="366"/>
      <c r="I7" s="215"/>
      <c r="J7" s="377"/>
      <c r="K7" s="276"/>
      <c r="L7" s="387"/>
      <c r="M7" s="395"/>
      <c r="N7" s="380"/>
      <c r="O7" s="393"/>
      <c r="P7" s="375"/>
      <c r="Q7" s="393"/>
    </row>
    <row r="8" spans="1:17" ht="58.2" customHeight="1">
      <c r="A8" s="371"/>
      <c r="B8" s="367"/>
      <c r="C8" s="367"/>
      <c r="D8" s="367"/>
      <c r="E8" s="367"/>
      <c r="F8" s="70" t="s">
        <v>47</v>
      </c>
      <c r="G8" s="71">
        <v>45689</v>
      </c>
      <c r="H8" s="72">
        <v>46022</v>
      </c>
      <c r="I8" s="114" t="s">
        <v>578</v>
      </c>
      <c r="J8" s="378"/>
      <c r="K8" s="143" t="s">
        <v>651</v>
      </c>
      <c r="L8" s="388"/>
      <c r="M8" s="280"/>
      <c r="N8" s="140"/>
      <c r="O8" s="394"/>
      <c r="P8" s="147"/>
      <c r="Q8" s="394"/>
    </row>
    <row r="9" spans="1:17" ht="48.75" customHeight="1">
      <c r="A9" s="371"/>
      <c r="B9" s="367" t="s">
        <v>14</v>
      </c>
      <c r="C9" s="367" t="s">
        <v>15</v>
      </c>
      <c r="D9" s="367" t="s">
        <v>16</v>
      </c>
      <c r="E9" s="367" t="s">
        <v>502</v>
      </c>
      <c r="F9" s="73" t="s">
        <v>48</v>
      </c>
      <c r="G9" s="71">
        <v>45689</v>
      </c>
      <c r="H9" s="72">
        <v>46022</v>
      </c>
      <c r="I9" s="105" t="s">
        <v>587</v>
      </c>
      <c r="J9" s="295">
        <f>6.25%*4</f>
        <v>0.25</v>
      </c>
      <c r="K9" s="114" t="s">
        <v>672</v>
      </c>
      <c r="L9" s="381">
        <f>J9+25%</f>
        <v>0.5</v>
      </c>
      <c r="M9" s="175">
        <f>J9+25%</f>
        <v>0.5</v>
      </c>
      <c r="N9" s="148"/>
      <c r="O9" s="290"/>
      <c r="P9" s="83"/>
      <c r="Q9" s="290"/>
    </row>
    <row r="10" spans="1:17" ht="28.8">
      <c r="A10" s="371"/>
      <c r="B10" s="367"/>
      <c r="C10" s="367"/>
      <c r="D10" s="367"/>
      <c r="E10" s="367"/>
      <c r="F10" s="73" t="s">
        <v>49</v>
      </c>
      <c r="G10" s="72">
        <v>45689</v>
      </c>
      <c r="H10" s="72">
        <v>46022</v>
      </c>
      <c r="I10" s="114" t="s">
        <v>588</v>
      </c>
      <c r="J10" s="296"/>
      <c r="K10" s="144" t="s">
        <v>588</v>
      </c>
      <c r="L10" s="382"/>
      <c r="M10" s="176"/>
      <c r="N10" s="148"/>
      <c r="O10" s="298"/>
      <c r="P10" s="83"/>
      <c r="Q10" s="298"/>
    </row>
    <row r="11" spans="1:17" ht="57.6">
      <c r="A11" s="371"/>
      <c r="B11" s="367"/>
      <c r="C11" s="367"/>
      <c r="D11" s="367"/>
      <c r="E11" s="367"/>
      <c r="F11" s="73" t="s">
        <v>50</v>
      </c>
      <c r="G11" s="72">
        <v>45689</v>
      </c>
      <c r="H11" s="72">
        <v>46022</v>
      </c>
      <c r="I11" s="105" t="s">
        <v>579</v>
      </c>
      <c r="J11" s="296"/>
      <c r="K11" s="114" t="s">
        <v>672</v>
      </c>
      <c r="L11" s="382"/>
      <c r="M11" s="176"/>
      <c r="N11" s="148"/>
      <c r="O11" s="298"/>
      <c r="P11" s="83"/>
      <c r="Q11" s="298"/>
    </row>
    <row r="12" spans="1:17" ht="95.25" customHeight="1">
      <c r="A12" s="371"/>
      <c r="B12" s="367"/>
      <c r="C12" s="367"/>
      <c r="D12" s="367"/>
      <c r="E12" s="367"/>
      <c r="F12" s="70" t="s">
        <v>47</v>
      </c>
      <c r="G12" s="72">
        <v>45689</v>
      </c>
      <c r="H12" s="72">
        <v>46022</v>
      </c>
      <c r="I12" s="117" t="s">
        <v>562</v>
      </c>
      <c r="J12" s="297"/>
      <c r="K12" s="146" t="s">
        <v>562</v>
      </c>
      <c r="L12" s="383"/>
      <c r="M12" s="177"/>
      <c r="N12" s="148"/>
      <c r="O12" s="291"/>
      <c r="P12" s="83"/>
      <c r="Q12" s="291"/>
    </row>
    <row r="13" spans="1:17" ht="30.6" customHeight="1">
      <c r="A13" s="371"/>
      <c r="B13" s="367" t="s">
        <v>17</v>
      </c>
      <c r="C13" s="367" t="s">
        <v>18</v>
      </c>
      <c r="D13" s="367" t="s">
        <v>19</v>
      </c>
      <c r="E13" s="367" t="s">
        <v>20</v>
      </c>
      <c r="F13" s="73" t="s">
        <v>50</v>
      </c>
      <c r="G13" s="72">
        <v>45689</v>
      </c>
      <c r="H13" s="72">
        <v>46022</v>
      </c>
      <c r="I13" s="105" t="s">
        <v>580</v>
      </c>
      <c r="J13" s="295">
        <f>12.5%+12.5%</f>
        <v>0.25</v>
      </c>
      <c r="K13" s="136" t="s">
        <v>673</v>
      </c>
      <c r="L13" s="384"/>
      <c r="M13" s="175">
        <f>J13+25%</f>
        <v>0.5</v>
      </c>
      <c r="N13" s="148"/>
      <c r="O13" s="290"/>
      <c r="P13" s="83"/>
      <c r="Q13" s="290"/>
    </row>
    <row r="14" spans="1:17" ht="56.25" customHeight="1">
      <c r="A14" s="371"/>
      <c r="B14" s="367"/>
      <c r="C14" s="367"/>
      <c r="D14" s="367"/>
      <c r="E14" s="367"/>
      <c r="F14" s="73" t="s">
        <v>51</v>
      </c>
      <c r="G14" s="72">
        <v>45689</v>
      </c>
      <c r="H14" s="72">
        <v>46022</v>
      </c>
      <c r="I14" s="117" t="s">
        <v>563</v>
      </c>
      <c r="J14" s="297"/>
      <c r="K14" s="145" t="s">
        <v>563</v>
      </c>
      <c r="L14" s="385"/>
      <c r="M14" s="177"/>
      <c r="N14" s="148"/>
      <c r="O14" s="291"/>
      <c r="P14" s="83"/>
      <c r="Q14" s="291"/>
    </row>
    <row r="15" spans="1:17" ht="108" customHeight="1">
      <c r="A15" s="371"/>
      <c r="B15" s="367" t="s">
        <v>21</v>
      </c>
      <c r="C15" s="367" t="s">
        <v>22</v>
      </c>
      <c r="D15" s="367" t="s">
        <v>23</v>
      </c>
      <c r="E15" s="367" t="s">
        <v>24</v>
      </c>
      <c r="F15" s="73" t="s">
        <v>52</v>
      </c>
      <c r="G15" s="72">
        <v>45689</v>
      </c>
      <c r="H15" s="72">
        <v>46022</v>
      </c>
      <c r="I15" s="114" t="s">
        <v>581</v>
      </c>
      <c r="J15" s="295">
        <f>12.5%+12.5%</f>
        <v>0.25</v>
      </c>
      <c r="K15" s="117" t="s">
        <v>674</v>
      </c>
      <c r="L15" s="135">
        <v>0.5</v>
      </c>
      <c r="M15" s="175">
        <f>J15+25%</f>
        <v>0.5</v>
      </c>
      <c r="N15" s="142"/>
      <c r="O15" s="290"/>
      <c r="P15" s="83"/>
      <c r="Q15" s="290"/>
    </row>
    <row r="16" spans="1:17" ht="27" customHeight="1">
      <c r="A16" s="371"/>
      <c r="B16" s="367"/>
      <c r="C16" s="367"/>
      <c r="D16" s="367"/>
      <c r="E16" s="367"/>
      <c r="F16" s="74" t="s">
        <v>53</v>
      </c>
      <c r="G16" s="72">
        <v>45689</v>
      </c>
      <c r="H16" s="72">
        <v>46022</v>
      </c>
      <c r="I16" s="119" t="s">
        <v>564</v>
      </c>
      <c r="J16" s="297"/>
      <c r="K16" s="141"/>
      <c r="L16" s="135">
        <v>0.5</v>
      </c>
      <c r="M16" s="177"/>
      <c r="N16" s="139"/>
      <c r="O16" s="291"/>
      <c r="P16" s="83"/>
      <c r="Q16" s="291"/>
    </row>
    <row r="17" spans="1:17" ht="70.95" customHeight="1">
      <c r="A17" s="371"/>
      <c r="B17" s="367" t="s">
        <v>25</v>
      </c>
      <c r="C17" s="367" t="s">
        <v>26</v>
      </c>
      <c r="D17" s="367" t="s">
        <v>27</v>
      </c>
      <c r="E17" s="367" t="s">
        <v>28</v>
      </c>
      <c r="F17" s="73" t="s">
        <v>54</v>
      </c>
      <c r="G17" s="72">
        <v>45689</v>
      </c>
      <c r="H17" s="72">
        <v>46022</v>
      </c>
      <c r="I17" s="118" t="s">
        <v>582</v>
      </c>
      <c r="J17" s="389">
        <f>25%*4</f>
        <v>1</v>
      </c>
      <c r="K17" s="114" t="s">
        <v>582</v>
      </c>
      <c r="L17" s="175">
        <v>1</v>
      </c>
      <c r="M17" s="389">
        <f>J17+0%</f>
        <v>1</v>
      </c>
      <c r="N17" s="122"/>
      <c r="O17" s="290"/>
      <c r="P17" s="83"/>
      <c r="Q17" s="290"/>
    </row>
    <row r="18" spans="1:17" ht="54" customHeight="1">
      <c r="A18" s="371"/>
      <c r="B18" s="367"/>
      <c r="C18" s="367"/>
      <c r="D18" s="367"/>
      <c r="E18" s="367"/>
      <c r="F18" s="73" t="s">
        <v>55</v>
      </c>
      <c r="G18" s="72">
        <v>45689</v>
      </c>
      <c r="H18" s="72">
        <v>46022</v>
      </c>
      <c r="I18" s="118" t="s">
        <v>582</v>
      </c>
      <c r="J18" s="390"/>
      <c r="K18" s="114" t="s">
        <v>582</v>
      </c>
      <c r="L18" s="176"/>
      <c r="M18" s="212"/>
      <c r="N18" s="114"/>
      <c r="O18" s="298"/>
      <c r="P18" s="83"/>
      <c r="Q18" s="298"/>
    </row>
    <row r="19" spans="1:17" ht="54" customHeight="1">
      <c r="A19" s="371"/>
      <c r="B19" s="367"/>
      <c r="C19" s="367"/>
      <c r="D19" s="367"/>
      <c r="E19" s="367"/>
      <c r="F19" s="73" t="s">
        <v>56</v>
      </c>
      <c r="G19" s="72">
        <v>45689</v>
      </c>
      <c r="H19" s="72">
        <v>46022</v>
      </c>
      <c r="I19" s="118" t="s">
        <v>582</v>
      </c>
      <c r="J19" s="390"/>
      <c r="K19" s="114" t="s">
        <v>582</v>
      </c>
      <c r="L19" s="176"/>
      <c r="M19" s="212"/>
      <c r="N19" s="114"/>
      <c r="O19" s="298"/>
      <c r="P19" s="83"/>
      <c r="Q19" s="298"/>
    </row>
    <row r="20" spans="1:17" ht="63.6" customHeight="1">
      <c r="A20" s="371"/>
      <c r="B20" s="367"/>
      <c r="C20" s="367"/>
      <c r="D20" s="367"/>
      <c r="E20" s="367"/>
      <c r="F20" s="73" t="s">
        <v>57</v>
      </c>
      <c r="G20" s="72">
        <v>45689</v>
      </c>
      <c r="H20" s="72">
        <v>46022</v>
      </c>
      <c r="I20" s="117" t="s">
        <v>565</v>
      </c>
      <c r="J20" s="391"/>
      <c r="K20" s="117" t="s">
        <v>565</v>
      </c>
      <c r="L20" s="177"/>
      <c r="M20" s="311"/>
      <c r="N20" s="114"/>
      <c r="O20" s="291"/>
      <c r="P20" s="83"/>
      <c r="Q20" s="291"/>
    </row>
    <row r="21" spans="1:17" ht="74.25" customHeight="1">
      <c r="A21" s="371" t="s">
        <v>511</v>
      </c>
      <c r="B21" s="367" t="s">
        <v>29</v>
      </c>
      <c r="C21" s="367" t="s">
        <v>503</v>
      </c>
      <c r="D21" s="367" t="s">
        <v>31</v>
      </c>
      <c r="E21" s="367" t="s">
        <v>504</v>
      </c>
      <c r="F21" s="73" t="s">
        <v>58</v>
      </c>
      <c r="G21" s="72">
        <v>45689</v>
      </c>
      <c r="H21" s="72">
        <v>46022</v>
      </c>
      <c r="I21" s="116" t="s">
        <v>675</v>
      </c>
      <c r="J21" s="389">
        <f>33.33%*3</f>
        <v>0.99990000000000001</v>
      </c>
      <c r="K21" s="114" t="s">
        <v>675</v>
      </c>
      <c r="L21" s="389">
        <v>1</v>
      </c>
      <c r="M21" s="175">
        <f>J21+0%</f>
        <v>0.99990000000000001</v>
      </c>
      <c r="N21" s="142"/>
      <c r="O21" s="290"/>
      <c r="P21" s="83"/>
      <c r="Q21" s="290"/>
    </row>
    <row r="22" spans="1:17" ht="43.2" customHeight="1">
      <c r="A22" s="371"/>
      <c r="B22" s="367"/>
      <c r="C22" s="367"/>
      <c r="D22" s="367"/>
      <c r="E22" s="367"/>
      <c r="F22" s="73" t="s">
        <v>56</v>
      </c>
      <c r="G22" s="72">
        <v>45689</v>
      </c>
      <c r="H22" s="72">
        <v>46022</v>
      </c>
      <c r="I22" s="121" t="s">
        <v>583</v>
      </c>
      <c r="J22" s="390"/>
      <c r="K22" s="114" t="s">
        <v>583</v>
      </c>
      <c r="L22" s="212"/>
      <c r="M22" s="176"/>
      <c r="N22" s="118"/>
      <c r="O22" s="298"/>
      <c r="P22" s="83"/>
      <c r="Q22" s="298"/>
    </row>
    <row r="23" spans="1:17" ht="43.2" customHeight="1">
      <c r="A23" s="371"/>
      <c r="B23" s="367"/>
      <c r="C23" s="367"/>
      <c r="D23" s="367"/>
      <c r="E23" s="367"/>
      <c r="F23" s="73" t="s">
        <v>505</v>
      </c>
      <c r="G23" s="72">
        <v>45689</v>
      </c>
      <c r="H23" s="72">
        <v>46022</v>
      </c>
      <c r="I23" s="120" t="s">
        <v>565</v>
      </c>
      <c r="J23" s="391"/>
      <c r="K23" s="120" t="s">
        <v>565</v>
      </c>
      <c r="L23" s="311"/>
      <c r="M23" s="177"/>
      <c r="N23" s="118"/>
      <c r="O23" s="291"/>
      <c r="P23" s="83"/>
      <c r="Q23" s="291"/>
    </row>
    <row r="24" spans="1:17" ht="59.7" customHeight="1">
      <c r="A24" s="371"/>
      <c r="B24" s="367" t="s">
        <v>30</v>
      </c>
      <c r="C24" s="367" t="s">
        <v>33</v>
      </c>
      <c r="D24" s="367" t="s">
        <v>506</v>
      </c>
      <c r="E24" s="367" t="s">
        <v>504</v>
      </c>
      <c r="F24" s="73" t="s">
        <v>59</v>
      </c>
      <c r="G24" s="72">
        <v>45689</v>
      </c>
      <c r="H24" s="72">
        <v>46022</v>
      </c>
      <c r="I24" s="116" t="s">
        <v>675</v>
      </c>
      <c r="J24" s="389">
        <f>33.33%*3</f>
        <v>0.99990000000000001</v>
      </c>
      <c r="K24" s="114" t="s">
        <v>675</v>
      </c>
      <c r="L24" s="175">
        <v>1</v>
      </c>
      <c r="M24" s="175">
        <f>J24+0%</f>
        <v>0.99990000000000001</v>
      </c>
      <c r="N24" s="142"/>
      <c r="O24" s="290"/>
      <c r="P24" s="83"/>
      <c r="Q24" s="290"/>
    </row>
    <row r="25" spans="1:17" ht="63" customHeight="1">
      <c r="A25" s="371"/>
      <c r="B25" s="367"/>
      <c r="C25" s="367"/>
      <c r="D25" s="367"/>
      <c r="E25" s="367"/>
      <c r="F25" s="73" t="s">
        <v>60</v>
      </c>
      <c r="G25" s="72">
        <v>45689</v>
      </c>
      <c r="H25" s="72">
        <v>46022</v>
      </c>
      <c r="I25" s="121" t="s">
        <v>583</v>
      </c>
      <c r="J25" s="390"/>
      <c r="K25" s="114" t="s">
        <v>583</v>
      </c>
      <c r="L25" s="176"/>
      <c r="M25" s="176"/>
      <c r="N25" s="118"/>
      <c r="O25" s="298"/>
      <c r="P25" s="83"/>
      <c r="Q25" s="298"/>
    </row>
    <row r="26" spans="1:17" ht="47.7" customHeight="1">
      <c r="A26" s="371"/>
      <c r="B26" s="367"/>
      <c r="C26" s="367"/>
      <c r="D26" s="367"/>
      <c r="E26" s="367"/>
      <c r="F26" s="73" t="s">
        <v>507</v>
      </c>
      <c r="G26" s="72">
        <v>45689</v>
      </c>
      <c r="H26" s="72">
        <v>46022</v>
      </c>
      <c r="I26" s="120" t="s">
        <v>565</v>
      </c>
      <c r="J26" s="391"/>
      <c r="K26" s="120" t="s">
        <v>565</v>
      </c>
      <c r="L26" s="177"/>
      <c r="M26" s="177"/>
      <c r="N26" s="118"/>
      <c r="O26" s="291"/>
      <c r="P26" s="83"/>
      <c r="Q26" s="291"/>
    </row>
    <row r="27" spans="1:17" ht="45" customHeight="1">
      <c r="A27" s="371" t="s">
        <v>512</v>
      </c>
      <c r="B27" s="367" t="s">
        <v>34</v>
      </c>
      <c r="C27" s="367" t="s">
        <v>37</v>
      </c>
      <c r="D27" s="73" t="s">
        <v>35</v>
      </c>
      <c r="E27" s="73" t="s">
        <v>38</v>
      </c>
      <c r="F27" s="367" t="s">
        <v>56</v>
      </c>
      <c r="G27" s="72">
        <v>45689</v>
      </c>
      <c r="H27" s="72">
        <v>46022</v>
      </c>
      <c r="I27" s="114" t="s">
        <v>584</v>
      </c>
      <c r="J27" s="389">
        <f>25%+50%</f>
        <v>0.75</v>
      </c>
      <c r="K27" s="114" t="s">
        <v>584</v>
      </c>
      <c r="L27" s="175">
        <v>1</v>
      </c>
      <c r="M27" s="175">
        <f>J27+25%</f>
        <v>1</v>
      </c>
      <c r="N27" s="142"/>
      <c r="O27" s="290"/>
      <c r="P27" s="83"/>
      <c r="Q27" s="290"/>
    </row>
    <row r="28" spans="1:17" ht="52.8">
      <c r="A28" s="371"/>
      <c r="B28" s="367"/>
      <c r="C28" s="367"/>
      <c r="D28" s="73" t="s">
        <v>39</v>
      </c>
      <c r="E28" s="73" t="s">
        <v>40</v>
      </c>
      <c r="F28" s="367"/>
      <c r="G28" s="72">
        <v>45689</v>
      </c>
      <c r="H28" s="72">
        <v>46022</v>
      </c>
      <c r="I28" s="114" t="s">
        <v>585</v>
      </c>
      <c r="J28" s="391"/>
      <c r="K28" s="114" t="s">
        <v>585</v>
      </c>
      <c r="L28" s="177"/>
      <c r="M28" s="177"/>
      <c r="N28" s="118"/>
      <c r="O28" s="291"/>
      <c r="P28" s="83"/>
      <c r="Q28" s="291"/>
    </row>
    <row r="29" spans="1:17" ht="82.5" customHeight="1">
      <c r="A29" s="371"/>
      <c r="B29" s="367" t="s">
        <v>36</v>
      </c>
      <c r="C29" s="367" t="s">
        <v>41</v>
      </c>
      <c r="D29" s="367" t="s">
        <v>508</v>
      </c>
      <c r="E29" s="367" t="s">
        <v>42</v>
      </c>
      <c r="F29" s="73" t="s">
        <v>48</v>
      </c>
      <c r="G29" s="72">
        <v>45689</v>
      </c>
      <c r="H29" s="72">
        <v>46022</v>
      </c>
      <c r="I29" s="118" t="s">
        <v>586</v>
      </c>
      <c r="J29" s="389">
        <v>0</v>
      </c>
      <c r="K29" s="105" t="s">
        <v>676</v>
      </c>
      <c r="L29" s="138">
        <v>1</v>
      </c>
      <c r="M29" s="175">
        <f>J29+100%</f>
        <v>1</v>
      </c>
      <c r="N29" s="142"/>
      <c r="O29" s="290"/>
      <c r="P29" s="83"/>
      <c r="Q29" s="290"/>
    </row>
    <row r="30" spans="1:17" ht="54" customHeight="1">
      <c r="A30" s="371"/>
      <c r="B30" s="367"/>
      <c r="C30" s="367"/>
      <c r="D30" s="367"/>
      <c r="E30" s="367"/>
      <c r="F30" s="73" t="s">
        <v>61</v>
      </c>
      <c r="G30" s="72">
        <v>45689</v>
      </c>
      <c r="H30" s="72">
        <v>46022</v>
      </c>
      <c r="I30" s="118" t="s">
        <v>586</v>
      </c>
      <c r="J30" s="390"/>
      <c r="K30" s="105" t="s">
        <v>676</v>
      </c>
      <c r="L30" s="138">
        <v>1</v>
      </c>
      <c r="M30" s="176"/>
      <c r="N30" s="118"/>
      <c r="O30" s="298"/>
      <c r="P30" s="83"/>
      <c r="Q30" s="298"/>
    </row>
    <row r="31" spans="1:17" ht="78.75" customHeight="1">
      <c r="A31" s="371"/>
      <c r="B31" s="367"/>
      <c r="C31" s="367"/>
      <c r="D31" s="367"/>
      <c r="E31" s="367"/>
      <c r="F31" s="73" t="s">
        <v>59</v>
      </c>
      <c r="G31" s="72">
        <v>45689</v>
      </c>
      <c r="H31" s="72">
        <v>46022</v>
      </c>
      <c r="I31" s="118" t="s">
        <v>586</v>
      </c>
      <c r="J31" s="391"/>
      <c r="K31" s="105" t="s">
        <v>676</v>
      </c>
      <c r="L31" s="138">
        <v>1</v>
      </c>
      <c r="M31" s="177"/>
      <c r="N31" s="118"/>
      <c r="O31" s="291"/>
      <c r="P31" s="83"/>
      <c r="Q31" s="291"/>
    </row>
    <row r="32" spans="1:17" ht="80.25" customHeight="1">
      <c r="A32" s="362" t="s">
        <v>432</v>
      </c>
      <c r="B32" s="73" t="s">
        <v>429</v>
      </c>
      <c r="C32" s="73" t="s">
        <v>430</v>
      </c>
      <c r="D32" s="73" t="s">
        <v>509</v>
      </c>
      <c r="E32" s="73" t="s">
        <v>510</v>
      </c>
      <c r="F32" s="73" t="s">
        <v>59</v>
      </c>
      <c r="G32" s="72">
        <v>45689</v>
      </c>
      <c r="H32" s="72">
        <v>46022</v>
      </c>
      <c r="I32" s="118" t="s">
        <v>586</v>
      </c>
      <c r="J32" s="122">
        <v>0</v>
      </c>
      <c r="K32" s="105" t="s">
        <v>676</v>
      </c>
      <c r="L32" s="138">
        <v>1</v>
      </c>
      <c r="M32" s="142">
        <f>J32+100%</f>
        <v>1</v>
      </c>
      <c r="N32" s="142"/>
      <c r="O32" s="83"/>
      <c r="P32" s="83"/>
      <c r="Q32" s="83"/>
    </row>
    <row r="33" spans="1:17" ht="54" customHeight="1">
      <c r="A33" s="363"/>
      <c r="B33" s="367" t="s">
        <v>431</v>
      </c>
      <c r="C33" s="367" t="s">
        <v>44</v>
      </c>
      <c r="D33" s="367" t="s">
        <v>513</v>
      </c>
      <c r="E33" s="367" t="s">
        <v>45</v>
      </c>
      <c r="F33" s="73" t="s">
        <v>48</v>
      </c>
      <c r="G33" s="72">
        <v>45689</v>
      </c>
      <c r="H33" s="72">
        <v>46022</v>
      </c>
      <c r="I33" s="118" t="s">
        <v>586</v>
      </c>
      <c r="J33" s="389">
        <v>0</v>
      </c>
      <c r="K33" s="105" t="s">
        <v>676</v>
      </c>
      <c r="L33" s="83"/>
      <c r="M33" s="175">
        <f>(J33+33.33%+33.33%)</f>
        <v>0.66659999999999997</v>
      </c>
      <c r="N33" s="142"/>
      <c r="O33" s="290"/>
      <c r="P33" s="83"/>
      <c r="Q33" s="290"/>
    </row>
    <row r="34" spans="1:17" ht="52.95" customHeight="1">
      <c r="A34" s="363"/>
      <c r="B34" s="367"/>
      <c r="C34" s="367"/>
      <c r="D34" s="367"/>
      <c r="E34" s="367"/>
      <c r="F34" s="73" t="s">
        <v>62</v>
      </c>
      <c r="G34" s="72">
        <v>45689</v>
      </c>
      <c r="H34" s="72">
        <v>46022</v>
      </c>
      <c r="I34" s="118" t="s">
        <v>586</v>
      </c>
      <c r="J34" s="390"/>
      <c r="K34" s="105" t="s">
        <v>677</v>
      </c>
      <c r="L34" s="83"/>
      <c r="M34" s="176"/>
      <c r="N34" s="118"/>
      <c r="O34" s="298"/>
      <c r="P34" s="83"/>
      <c r="Q34" s="298"/>
    </row>
    <row r="35" spans="1:17" ht="68.7" customHeight="1">
      <c r="A35" s="364"/>
      <c r="B35" s="367"/>
      <c r="C35" s="367"/>
      <c r="D35" s="367"/>
      <c r="E35" s="367"/>
      <c r="F35" s="73" t="s">
        <v>63</v>
      </c>
      <c r="G35" s="72">
        <v>45689</v>
      </c>
      <c r="H35" s="72">
        <v>46022</v>
      </c>
      <c r="I35" s="118" t="s">
        <v>586</v>
      </c>
      <c r="J35" s="391"/>
      <c r="K35" s="105" t="s">
        <v>676</v>
      </c>
      <c r="L35" s="135">
        <v>1</v>
      </c>
      <c r="M35" s="177"/>
      <c r="N35" s="118"/>
      <c r="O35" s="291"/>
      <c r="P35" s="83"/>
      <c r="Q35" s="291"/>
    </row>
    <row r="36" spans="1:17" ht="18">
      <c r="C36" s="83"/>
      <c r="D36" s="83"/>
      <c r="E36" s="83"/>
      <c r="F36" s="83"/>
      <c r="G36" s="83"/>
      <c r="H36" s="83"/>
      <c r="I36" s="150" t="s">
        <v>555</v>
      </c>
      <c r="J36" s="151">
        <f>AVERAGE(J6:J35)</f>
        <v>0.43180000000000002</v>
      </c>
      <c r="K36" s="86"/>
      <c r="L36" s="85">
        <f>AVERAGE(L6:L35)</f>
        <v>0.84615384615384615</v>
      </c>
      <c r="M36" s="149">
        <f>SUM(M6:M35)/12</f>
        <v>0.72220000000000006</v>
      </c>
      <c r="N36" s="87"/>
      <c r="O36" s="88"/>
      <c r="P36" s="87"/>
      <c r="Q36" s="87"/>
    </row>
  </sheetData>
  <mergeCells count="115">
    <mergeCell ref="Q6:Q8"/>
    <mergeCell ref="M6:M8"/>
    <mergeCell ref="N4:N5"/>
    <mergeCell ref="O6:O8"/>
    <mergeCell ref="M27:M28"/>
    <mergeCell ref="M29:M31"/>
    <mergeCell ref="M33:M35"/>
    <mergeCell ref="M9:M12"/>
    <mergeCell ref="M15:M16"/>
    <mergeCell ref="M17:M20"/>
    <mergeCell ref="M21:M23"/>
    <mergeCell ref="M24:M26"/>
    <mergeCell ref="O17:O20"/>
    <mergeCell ref="O21:O23"/>
    <mergeCell ref="O13:O14"/>
    <mergeCell ref="O15:O16"/>
    <mergeCell ref="Q9:Q12"/>
    <mergeCell ref="Q13:Q14"/>
    <mergeCell ref="O33:O35"/>
    <mergeCell ref="Q33:Q35"/>
    <mergeCell ref="O24:O26"/>
    <mergeCell ref="Q24:Q26"/>
    <mergeCell ref="O27:O28"/>
    <mergeCell ref="Q27:Q28"/>
    <mergeCell ref="O29:O31"/>
    <mergeCell ref="Q29:Q31"/>
    <mergeCell ref="Q15:Q16"/>
    <mergeCell ref="Q17:Q20"/>
    <mergeCell ref="Q21:Q23"/>
    <mergeCell ref="J29:J31"/>
    <mergeCell ref="J33:J35"/>
    <mergeCell ref="J15:J16"/>
    <mergeCell ref="J17:J20"/>
    <mergeCell ref="J21:J23"/>
    <mergeCell ref="J24:J26"/>
    <mergeCell ref="J27:J28"/>
    <mergeCell ref="L17:L20"/>
    <mergeCell ref="L21:L23"/>
    <mergeCell ref="L24:L26"/>
    <mergeCell ref="L27:L28"/>
    <mergeCell ref="P6:P7"/>
    <mergeCell ref="J9:J12"/>
    <mergeCell ref="J6:J8"/>
    <mergeCell ref="J13:J14"/>
    <mergeCell ref="K6:K7"/>
    <mergeCell ref="N6:N7"/>
    <mergeCell ref="L9:L12"/>
    <mergeCell ref="L13:L14"/>
    <mergeCell ref="M13:M14"/>
    <mergeCell ref="O9:O12"/>
    <mergeCell ref="L6:L8"/>
    <mergeCell ref="A3:Q3"/>
    <mergeCell ref="A2:Q2"/>
    <mergeCell ref="I4:I5"/>
    <mergeCell ref="J4:J5"/>
    <mergeCell ref="K4:K5"/>
    <mergeCell ref="L4:L5"/>
    <mergeCell ref="M4:M5"/>
    <mergeCell ref="G4:H4"/>
    <mergeCell ref="F4:F5"/>
    <mergeCell ref="A4:A5"/>
    <mergeCell ref="E4:E5"/>
    <mergeCell ref="B4:B5"/>
    <mergeCell ref="C4:C5"/>
    <mergeCell ref="D4:D5"/>
    <mergeCell ref="Q4:Q5"/>
    <mergeCell ref="O4:O5"/>
    <mergeCell ref="P4:P5"/>
    <mergeCell ref="A27:A31"/>
    <mergeCell ref="A21:A26"/>
    <mergeCell ref="D29:D31"/>
    <mergeCell ref="D21:D23"/>
    <mergeCell ref="E21:E23"/>
    <mergeCell ref="D24:D26"/>
    <mergeCell ref="E24:E26"/>
    <mergeCell ref="C27:C28"/>
    <mergeCell ref="B27:B28"/>
    <mergeCell ref="B29:B31"/>
    <mergeCell ref="B21:B23"/>
    <mergeCell ref="C21:C23"/>
    <mergeCell ref="B24:B26"/>
    <mergeCell ref="C6:C8"/>
    <mergeCell ref="B9:B12"/>
    <mergeCell ref="D6:D8"/>
    <mergeCell ref="B17:B20"/>
    <mergeCell ref="C17:C20"/>
    <mergeCell ref="C9:C12"/>
    <mergeCell ref="D9:D12"/>
    <mergeCell ref="I6:I7"/>
    <mergeCell ref="E29:E31"/>
    <mergeCell ref="C29:C31"/>
    <mergeCell ref="A32:A35"/>
    <mergeCell ref="G6:G7"/>
    <mergeCell ref="H6:H7"/>
    <mergeCell ref="D13:D14"/>
    <mergeCell ref="E13:E14"/>
    <mergeCell ref="B15:B16"/>
    <mergeCell ref="C15:C16"/>
    <mergeCell ref="D15:D16"/>
    <mergeCell ref="E15:E16"/>
    <mergeCell ref="B13:B14"/>
    <mergeCell ref="C13:C14"/>
    <mergeCell ref="D17:D20"/>
    <mergeCell ref="E6:E8"/>
    <mergeCell ref="F6:F7"/>
    <mergeCell ref="A6:A20"/>
    <mergeCell ref="B33:B35"/>
    <mergeCell ref="C33:C35"/>
    <mergeCell ref="D33:D35"/>
    <mergeCell ref="E33:E35"/>
    <mergeCell ref="C24:C26"/>
    <mergeCell ref="E9:E12"/>
    <mergeCell ref="E17:E20"/>
    <mergeCell ref="F27:F28"/>
    <mergeCell ref="B6:B8"/>
  </mergeCells>
  <hyperlinks>
    <hyperlink ref="I12" r:id="rId1" display="https://ider.gov.co/rendicion-de-cuentas-2024/" xr:uid="{45F99ABE-D030-486B-9F47-623BDBE07D9E}"/>
    <hyperlink ref="I14" r:id="rId2" xr:uid="{B1DC56F2-7B2E-470F-A611-1153A2ABCA0E}"/>
    <hyperlink ref="I20" r:id="rId3" xr:uid="{BB358260-B150-4231-98BE-D719CF5F5455}"/>
    <hyperlink ref="I16" r:id="rId4" display="https://ider.gov.co/ider/transparencia/presupuesto/ejecucion-presupuestal/" xr:uid="{C69E7B72-760F-4583-A436-24D291928A92}"/>
    <hyperlink ref="I23" r:id="rId5" xr:uid="{9F46AC41-6CFD-4939-BA42-A20876810DB3}"/>
    <hyperlink ref="I26" r:id="rId6" xr:uid="{F9D75A84-08C0-4E19-AB2B-AC1719963882}"/>
    <hyperlink ref="K14" r:id="rId7" xr:uid="{205FBFA8-1FCA-40E1-A784-D64BE8965C49}"/>
    <hyperlink ref="K20" r:id="rId8" xr:uid="{B6C41AB7-2A8B-4157-BFCA-5231B5B8894C}"/>
    <hyperlink ref="K23" r:id="rId9" xr:uid="{9C3D9C80-0902-403B-B580-F9B2789BA25B}"/>
    <hyperlink ref="K26" r:id="rId10" xr:uid="{3610DDE0-5CF7-4635-B45E-80CFF8289C20}"/>
    <hyperlink ref="K15" r:id="rId11" display="https://ider.gov.co/ider/transparencia/presupuesto/ejecucion-presupuestal/" xr:uid="{25B4D074-3581-44FA-95EB-4C55CEF1B6CD}"/>
  </hyperlinks>
  <pageMargins left="0.7" right="0.7" top="0.75" bottom="0.75" header="0.3" footer="0.3"/>
  <pageSetup orientation="portrait" r:id="rId1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D809-11F3-4081-9036-B29B59974655}">
  <dimension ref="A1:P14"/>
  <sheetViews>
    <sheetView topLeftCell="E8" zoomScale="98" zoomScaleNormal="98" workbookViewId="0">
      <selection activeCell="C6" sqref="C6"/>
    </sheetView>
  </sheetViews>
  <sheetFormatPr baseColWidth="10" defaultRowHeight="14.4"/>
  <cols>
    <col min="1" max="1" width="15.5546875" customWidth="1"/>
    <col min="2" max="2" width="9" customWidth="1"/>
    <col min="3" max="3" width="48" customWidth="1"/>
    <col min="4" max="4" width="14.6640625" customWidth="1"/>
    <col min="5" max="5" width="23.33203125" customWidth="1"/>
    <col min="6" max="6" width="22.6640625" customWidth="1"/>
    <col min="7" max="7" width="11.5546875" bestFit="1" customWidth="1"/>
    <col min="8" max="8" width="9" bestFit="1" customWidth="1"/>
    <col min="9" max="9" width="25.6640625" customWidth="1"/>
    <col min="11" max="11" width="15.33203125" customWidth="1"/>
  </cols>
  <sheetData>
    <row r="1" spans="1:16">
      <c r="A1" s="7"/>
      <c r="B1" s="7"/>
      <c r="C1" s="7"/>
      <c r="D1" s="7"/>
      <c r="E1" s="7"/>
      <c r="F1" s="7"/>
      <c r="G1" s="7"/>
      <c r="H1" s="7"/>
    </row>
    <row r="2" spans="1:16" ht="14.7" customHeight="1">
      <c r="A2" s="402" t="s">
        <v>434</v>
      </c>
      <c r="B2" s="402"/>
      <c r="C2" s="402"/>
      <c r="D2" s="402"/>
      <c r="E2" s="402"/>
      <c r="F2" s="402"/>
      <c r="G2" s="402"/>
      <c r="H2" s="402"/>
      <c r="I2" s="402"/>
      <c r="J2" s="402"/>
      <c r="K2" s="402"/>
      <c r="L2" s="402"/>
      <c r="M2" s="402"/>
      <c r="N2" s="402"/>
      <c r="O2" s="402"/>
      <c r="P2" s="402"/>
    </row>
    <row r="3" spans="1:16" ht="21.75" customHeight="1">
      <c r="A3" s="409" t="s">
        <v>103</v>
      </c>
      <c r="B3" s="410"/>
      <c r="C3" s="410"/>
      <c r="D3" s="410"/>
      <c r="E3" s="410"/>
      <c r="F3" s="410"/>
      <c r="G3" s="410"/>
      <c r="H3" s="410"/>
      <c r="I3" s="410"/>
      <c r="J3" s="410"/>
      <c r="K3" s="410"/>
      <c r="L3" s="410"/>
      <c r="M3" s="410"/>
      <c r="N3" s="410"/>
      <c r="O3" s="410"/>
      <c r="P3" s="410"/>
    </row>
    <row r="4" spans="1:16">
      <c r="A4" s="402"/>
      <c r="B4" s="403" t="s">
        <v>1</v>
      </c>
      <c r="C4" s="402" t="s">
        <v>2</v>
      </c>
      <c r="D4" s="402" t="s">
        <v>3</v>
      </c>
      <c r="E4" s="402" t="s">
        <v>8</v>
      </c>
      <c r="F4" s="402" t="s">
        <v>4</v>
      </c>
      <c r="G4" s="402" t="s">
        <v>5</v>
      </c>
      <c r="H4" s="402"/>
      <c r="I4" s="413" t="s">
        <v>547</v>
      </c>
      <c r="J4" s="413" t="s">
        <v>548</v>
      </c>
      <c r="K4" s="402" t="s">
        <v>549</v>
      </c>
      <c r="L4" s="402" t="s">
        <v>550</v>
      </c>
      <c r="M4" s="402" t="s">
        <v>551</v>
      </c>
      <c r="N4" s="402" t="s">
        <v>552</v>
      </c>
      <c r="O4" s="402" t="s">
        <v>553</v>
      </c>
      <c r="P4" s="402" t="s">
        <v>554</v>
      </c>
    </row>
    <row r="5" spans="1:16">
      <c r="A5" s="402"/>
      <c r="B5" s="403"/>
      <c r="C5" s="402"/>
      <c r="D5" s="402"/>
      <c r="E5" s="402"/>
      <c r="F5" s="402"/>
      <c r="G5" s="76" t="s">
        <v>6</v>
      </c>
      <c r="H5" s="76" t="s">
        <v>7</v>
      </c>
      <c r="I5" s="414"/>
      <c r="J5" s="414"/>
      <c r="K5" s="402"/>
      <c r="L5" s="402"/>
      <c r="M5" s="402"/>
      <c r="N5" s="402"/>
      <c r="O5" s="402"/>
      <c r="P5" s="402"/>
    </row>
    <row r="6" spans="1:16" ht="83.7" customHeight="1">
      <c r="A6" s="60" t="s">
        <v>65</v>
      </c>
      <c r="B6" s="55" t="s">
        <v>11</v>
      </c>
      <c r="C6" s="55" t="s">
        <v>516</v>
      </c>
      <c r="D6" s="56" t="s">
        <v>514</v>
      </c>
      <c r="E6" s="56" t="s">
        <v>515</v>
      </c>
      <c r="F6" s="56" t="s">
        <v>70</v>
      </c>
      <c r="G6" s="54">
        <v>45689</v>
      </c>
      <c r="H6" s="54">
        <v>46022</v>
      </c>
      <c r="I6" s="56" t="s">
        <v>592</v>
      </c>
      <c r="J6" s="107">
        <v>0</v>
      </c>
      <c r="K6" s="56" t="s">
        <v>592</v>
      </c>
      <c r="L6" s="107">
        <v>0</v>
      </c>
      <c r="M6" s="56"/>
      <c r="N6" s="107"/>
      <c r="O6" s="56"/>
      <c r="P6" s="107"/>
    </row>
    <row r="7" spans="1:16" ht="42" customHeight="1">
      <c r="A7" s="415" t="s">
        <v>67</v>
      </c>
      <c r="B7" s="55" t="s">
        <v>29</v>
      </c>
      <c r="C7" s="55" t="s">
        <v>72</v>
      </c>
      <c r="D7" s="56" t="s">
        <v>71</v>
      </c>
      <c r="E7" s="56" t="s">
        <v>517</v>
      </c>
      <c r="F7" s="56" t="s">
        <v>70</v>
      </c>
      <c r="G7" s="54">
        <v>45689</v>
      </c>
      <c r="H7" s="54">
        <v>46022</v>
      </c>
      <c r="I7" s="56" t="s">
        <v>592</v>
      </c>
      <c r="J7" s="107">
        <v>0</v>
      </c>
      <c r="K7" s="56" t="s">
        <v>592</v>
      </c>
      <c r="L7" s="107">
        <v>0</v>
      </c>
      <c r="M7" s="56"/>
      <c r="N7" s="107"/>
      <c r="O7" s="56"/>
      <c r="P7" s="107"/>
    </row>
    <row r="8" spans="1:16" ht="108.75" customHeight="1">
      <c r="A8" s="416"/>
      <c r="B8" s="55" t="s">
        <v>30</v>
      </c>
      <c r="C8" s="55" t="s">
        <v>518</v>
      </c>
      <c r="D8" s="57" t="s">
        <v>73</v>
      </c>
      <c r="E8" s="56" t="s">
        <v>68</v>
      </c>
      <c r="F8" s="56" t="s">
        <v>66</v>
      </c>
      <c r="G8" s="54">
        <v>45689</v>
      </c>
      <c r="H8" s="54">
        <v>46022</v>
      </c>
      <c r="I8" s="55" t="s">
        <v>589</v>
      </c>
      <c r="J8" s="108">
        <v>0.25</v>
      </c>
      <c r="K8" s="152" t="s">
        <v>661</v>
      </c>
      <c r="L8" s="153">
        <f>J8+25%</f>
        <v>0.5</v>
      </c>
      <c r="M8" s="56"/>
      <c r="N8" s="109"/>
      <c r="O8" s="56"/>
      <c r="P8" s="109"/>
    </row>
    <row r="9" spans="1:16" ht="15" customHeight="1">
      <c r="A9" s="416"/>
      <c r="B9" s="404" t="s">
        <v>32</v>
      </c>
      <c r="C9" s="404" t="s">
        <v>590</v>
      </c>
      <c r="D9" s="405" t="s">
        <v>519</v>
      </c>
      <c r="E9" s="405" t="s">
        <v>517</v>
      </c>
      <c r="F9" s="405" t="s">
        <v>58</v>
      </c>
      <c r="G9" s="411">
        <v>45689</v>
      </c>
      <c r="H9" s="412">
        <v>46022</v>
      </c>
      <c r="I9" s="396" t="s">
        <v>591</v>
      </c>
      <c r="J9" s="399">
        <v>0.5</v>
      </c>
      <c r="K9" s="420" t="s">
        <v>682</v>
      </c>
      <c r="L9" s="399">
        <f>J9+0%</f>
        <v>0.5</v>
      </c>
      <c r="M9" s="417"/>
      <c r="N9" s="417"/>
      <c r="O9" s="417"/>
      <c r="P9" s="417"/>
    </row>
    <row r="10" spans="1:16">
      <c r="A10" s="416"/>
      <c r="B10" s="404"/>
      <c r="C10" s="404"/>
      <c r="D10" s="405"/>
      <c r="E10" s="405"/>
      <c r="F10" s="405"/>
      <c r="G10" s="411"/>
      <c r="H10" s="412"/>
      <c r="I10" s="397"/>
      <c r="J10" s="400"/>
      <c r="K10" s="421"/>
      <c r="L10" s="400"/>
      <c r="M10" s="418"/>
      <c r="N10" s="418"/>
      <c r="O10" s="418"/>
      <c r="P10" s="418"/>
    </row>
    <row r="11" spans="1:16">
      <c r="A11" s="416"/>
      <c r="B11" s="404"/>
      <c r="C11" s="404"/>
      <c r="D11" s="405"/>
      <c r="E11" s="405"/>
      <c r="F11" s="405"/>
      <c r="G11" s="411"/>
      <c r="H11" s="412"/>
      <c r="I11" s="398"/>
      <c r="J11" s="401"/>
      <c r="K11" s="422"/>
      <c r="L11" s="401"/>
      <c r="M11" s="419"/>
      <c r="N11" s="419"/>
      <c r="O11" s="419"/>
      <c r="P11" s="419"/>
    </row>
    <row r="12" spans="1:16" ht="76.95" customHeight="1">
      <c r="A12" s="58" t="s">
        <v>69</v>
      </c>
      <c r="B12" s="55" t="s">
        <v>43</v>
      </c>
      <c r="C12" s="59" t="s">
        <v>435</v>
      </c>
      <c r="D12" s="56" t="s">
        <v>520</v>
      </c>
      <c r="E12" s="56" t="s">
        <v>521</v>
      </c>
      <c r="F12" s="57" t="s">
        <v>70</v>
      </c>
      <c r="G12" s="54">
        <v>45689</v>
      </c>
      <c r="H12" s="54">
        <v>46022</v>
      </c>
      <c r="I12" s="56" t="s">
        <v>683</v>
      </c>
      <c r="J12" s="108">
        <v>0.5</v>
      </c>
      <c r="K12" s="55" t="s">
        <v>684</v>
      </c>
      <c r="L12" s="108">
        <f>J12+50%</f>
        <v>1</v>
      </c>
      <c r="M12" s="106"/>
      <c r="N12" s="106"/>
      <c r="O12" s="106"/>
      <c r="P12" s="106"/>
    </row>
    <row r="13" spans="1:16">
      <c r="A13" s="406"/>
      <c r="B13" s="407"/>
      <c r="C13" s="407"/>
      <c r="D13" s="407"/>
      <c r="E13" s="407"/>
      <c r="F13" s="407"/>
      <c r="G13" s="407"/>
      <c r="H13" s="408"/>
      <c r="I13" s="110" t="s">
        <v>555</v>
      </c>
      <c r="J13" s="111">
        <v>0.25</v>
      </c>
      <c r="K13" s="112"/>
      <c r="L13" s="111">
        <f>AVERAGE(L6:L12)</f>
        <v>0.4</v>
      </c>
      <c r="M13" s="112"/>
      <c r="N13" s="111"/>
      <c r="O13" s="112"/>
      <c r="P13" s="112"/>
    </row>
    <row r="14" spans="1:16">
      <c r="A14" s="113"/>
      <c r="B14" s="113"/>
      <c r="C14" s="113"/>
      <c r="D14" s="113"/>
      <c r="E14" s="113"/>
      <c r="F14" s="113"/>
      <c r="G14" s="113"/>
      <c r="H14" s="113"/>
      <c r="I14" s="113"/>
      <c r="J14" s="113"/>
      <c r="K14" s="113"/>
      <c r="L14" s="113"/>
      <c r="M14" s="113"/>
      <c r="N14" s="113"/>
      <c r="O14" s="113"/>
      <c r="P14" s="113"/>
    </row>
  </sheetData>
  <mergeCells count="34">
    <mergeCell ref="P9:P11"/>
    <mergeCell ref="K9:K11"/>
    <mergeCell ref="L9:L11"/>
    <mergeCell ref="M9:M11"/>
    <mergeCell ref="N9:N11"/>
    <mergeCell ref="O9:O11"/>
    <mergeCell ref="P4:P5"/>
    <mergeCell ref="A13:H13"/>
    <mergeCell ref="A2:P2"/>
    <mergeCell ref="A3:P3"/>
    <mergeCell ref="K4:K5"/>
    <mergeCell ref="L4:L5"/>
    <mergeCell ref="M4:M5"/>
    <mergeCell ref="N4:N5"/>
    <mergeCell ref="O4:O5"/>
    <mergeCell ref="F9:F11"/>
    <mergeCell ref="G9:G11"/>
    <mergeCell ref="H9:H11"/>
    <mergeCell ref="I4:I5"/>
    <mergeCell ref="J4:J5"/>
    <mergeCell ref="A7:A11"/>
    <mergeCell ref="B9:B11"/>
    <mergeCell ref="I9:I11"/>
    <mergeCell ref="J9:J11"/>
    <mergeCell ref="G4:H4"/>
    <mergeCell ref="A4:A5"/>
    <mergeCell ref="B4:B5"/>
    <mergeCell ref="C4:C5"/>
    <mergeCell ref="D4:D5"/>
    <mergeCell ref="C9:C11"/>
    <mergeCell ref="D9:D11"/>
    <mergeCell ref="E9:E11"/>
    <mergeCell ref="E4:E5"/>
    <mergeCell ref="F4:F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AC0A5-D8EE-4FED-92D3-85B6B3FB09FF}">
  <dimension ref="A1:P14"/>
  <sheetViews>
    <sheetView topLeftCell="F10" zoomScale="86" zoomScaleNormal="86" workbookViewId="0">
      <selection activeCell="L9" sqref="L9"/>
    </sheetView>
  </sheetViews>
  <sheetFormatPr baseColWidth="10" defaultRowHeight="14.4"/>
  <cols>
    <col min="1" max="1" width="34.6640625" customWidth="1"/>
    <col min="2" max="2" width="9.33203125" customWidth="1"/>
    <col min="3" max="3" width="28.44140625" customWidth="1"/>
    <col min="4" max="4" width="19.5546875" customWidth="1"/>
    <col min="5" max="5" width="16" customWidth="1"/>
    <col min="6" max="6" width="23.6640625" customWidth="1"/>
    <col min="8" max="8" width="9.33203125" customWidth="1"/>
    <col min="9" max="9" width="26.6640625" customWidth="1"/>
    <col min="11" max="11" width="40.88671875" customWidth="1"/>
    <col min="12" max="12" width="14.21875" customWidth="1"/>
  </cols>
  <sheetData>
    <row r="1" spans="1:16">
      <c r="A1" s="361" t="s">
        <v>436</v>
      </c>
      <c r="B1" s="361"/>
      <c r="C1" s="361"/>
      <c r="D1" s="361"/>
      <c r="E1" s="361"/>
      <c r="F1" s="361"/>
      <c r="G1" s="361"/>
      <c r="H1" s="361"/>
      <c r="I1" s="361"/>
      <c r="J1" s="361"/>
      <c r="K1" s="361"/>
      <c r="L1" s="361"/>
      <c r="M1" s="361"/>
      <c r="N1" s="361"/>
      <c r="O1" s="361"/>
      <c r="P1" s="361"/>
    </row>
    <row r="2" spans="1:16" ht="24.75" customHeight="1">
      <c r="A2" s="285"/>
      <c r="B2" s="285"/>
      <c r="C2" s="285"/>
      <c r="D2" s="285"/>
      <c r="E2" s="285"/>
      <c r="F2" s="285"/>
      <c r="G2" s="285"/>
      <c r="H2" s="285"/>
      <c r="I2" s="285"/>
      <c r="J2" s="285"/>
      <c r="K2" s="285"/>
      <c r="L2" s="285"/>
      <c r="M2" s="285"/>
      <c r="N2" s="285"/>
      <c r="O2" s="285"/>
      <c r="P2" s="285"/>
    </row>
    <row r="3" spans="1:16" ht="24.75" customHeight="1">
      <c r="A3" s="423" t="s">
        <v>101</v>
      </c>
      <c r="B3" s="423"/>
      <c r="C3" s="423"/>
      <c r="D3" s="423"/>
      <c r="E3" s="423"/>
      <c r="F3" s="423"/>
      <c r="G3" s="423"/>
      <c r="H3" s="423"/>
      <c r="I3" s="423"/>
      <c r="J3" s="423"/>
      <c r="K3" s="423"/>
      <c r="L3" s="423"/>
      <c r="M3" s="423"/>
      <c r="N3" s="423"/>
      <c r="O3" s="423"/>
      <c r="P3" s="423"/>
    </row>
    <row r="4" spans="1:16">
      <c r="A4" s="347" t="s">
        <v>9</v>
      </c>
      <c r="B4" s="361" t="s">
        <v>1</v>
      </c>
      <c r="C4" s="347" t="s">
        <v>2</v>
      </c>
      <c r="D4" s="347" t="s">
        <v>3</v>
      </c>
      <c r="E4" s="347" t="s">
        <v>8</v>
      </c>
      <c r="F4" s="347" t="s">
        <v>4</v>
      </c>
      <c r="G4" s="347" t="s">
        <v>5</v>
      </c>
      <c r="H4" s="347"/>
      <c r="I4" s="345" t="s">
        <v>547</v>
      </c>
      <c r="J4" s="345" t="s">
        <v>548</v>
      </c>
      <c r="K4" s="347" t="s">
        <v>549</v>
      </c>
      <c r="L4" s="347" t="s">
        <v>550</v>
      </c>
      <c r="M4" s="347" t="s">
        <v>551</v>
      </c>
      <c r="N4" s="347" t="s">
        <v>552</v>
      </c>
      <c r="O4" s="347" t="s">
        <v>553</v>
      </c>
      <c r="P4" s="347" t="s">
        <v>554</v>
      </c>
    </row>
    <row r="5" spans="1:16" ht="24" customHeight="1">
      <c r="A5" s="347"/>
      <c r="B5" s="361"/>
      <c r="C5" s="347"/>
      <c r="D5" s="347"/>
      <c r="E5" s="347"/>
      <c r="F5" s="347"/>
      <c r="G5" s="63" t="s">
        <v>6</v>
      </c>
      <c r="H5" s="63" t="s">
        <v>7</v>
      </c>
      <c r="I5" s="346"/>
      <c r="J5" s="346"/>
      <c r="K5" s="347"/>
      <c r="L5" s="347"/>
      <c r="M5" s="347"/>
      <c r="N5" s="347"/>
      <c r="O5" s="347"/>
      <c r="P5" s="347"/>
    </row>
    <row r="6" spans="1:16" ht="112.2">
      <c r="A6" s="8" t="s">
        <v>74</v>
      </c>
      <c r="B6" s="6">
        <v>1</v>
      </c>
      <c r="C6" s="3" t="s">
        <v>83</v>
      </c>
      <c r="D6" s="4" t="s">
        <v>75</v>
      </c>
      <c r="E6" s="3" t="s">
        <v>76</v>
      </c>
      <c r="F6" s="3" t="s">
        <v>522</v>
      </c>
      <c r="G6" s="9">
        <v>45689</v>
      </c>
      <c r="H6" s="9">
        <v>46022</v>
      </c>
      <c r="I6" s="3" t="s">
        <v>650</v>
      </c>
      <c r="J6" s="79">
        <v>0.25</v>
      </c>
      <c r="K6" s="154" t="s">
        <v>685</v>
      </c>
      <c r="L6" s="155">
        <f>J6+25%</f>
        <v>0.5</v>
      </c>
      <c r="M6" s="80"/>
      <c r="N6" s="81"/>
      <c r="O6" s="80"/>
      <c r="P6" s="81"/>
    </row>
    <row r="7" spans="1:16" ht="82.2" customHeight="1">
      <c r="A7" s="424" t="s">
        <v>77</v>
      </c>
      <c r="B7" s="10" t="s">
        <v>29</v>
      </c>
      <c r="C7" s="5" t="s">
        <v>437</v>
      </c>
      <c r="D7" s="11" t="s">
        <v>438</v>
      </c>
      <c r="E7" s="3" t="s">
        <v>439</v>
      </c>
      <c r="F7" s="3" t="s">
        <v>80</v>
      </c>
      <c r="G7" s="9">
        <v>45689</v>
      </c>
      <c r="H7" s="9">
        <v>46022</v>
      </c>
      <c r="I7" s="5" t="s">
        <v>589</v>
      </c>
      <c r="J7" s="156">
        <v>0.25</v>
      </c>
      <c r="K7" s="3" t="s">
        <v>589</v>
      </c>
      <c r="L7" s="89">
        <f>J7+25%</f>
        <v>0.5</v>
      </c>
      <c r="M7" s="80"/>
      <c r="N7" s="81"/>
      <c r="O7" s="80"/>
      <c r="P7" s="81"/>
    </row>
    <row r="8" spans="1:16" ht="88.5" customHeight="1">
      <c r="A8" s="425"/>
      <c r="B8" s="10" t="s">
        <v>30</v>
      </c>
      <c r="C8" s="5" t="s">
        <v>78</v>
      </c>
      <c r="D8" s="5" t="s">
        <v>82</v>
      </c>
      <c r="E8" s="3" t="s">
        <v>81</v>
      </c>
      <c r="F8" s="3" t="s">
        <v>80</v>
      </c>
      <c r="G8" s="9">
        <v>45689</v>
      </c>
      <c r="H8" s="9">
        <v>46022</v>
      </c>
      <c r="I8" s="5" t="s">
        <v>593</v>
      </c>
      <c r="J8" s="156">
        <v>0</v>
      </c>
      <c r="K8" s="5" t="s">
        <v>718</v>
      </c>
      <c r="L8" s="89">
        <f>J8+15%</f>
        <v>0.15</v>
      </c>
      <c r="M8" s="80"/>
      <c r="N8" s="82"/>
      <c r="O8" s="80"/>
      <c r="P8" s="82"/>
    </row>
    <row r="9" spans="1:16" ht="64.2" customHeight="1">
      <c r="A9" s="426"/>
      <c r="B9" s="12" t="s">
        <v>32</v>
      </c>
      <c r="C9" s="5" t="s">
        <v>79</v>
      </c>
      <c r="D9" s="13" t="s">
        <v>523</v>
      </c>
      <c r="E9" s="3" t="s">
        <v>524</v>
      </c>
      <c r="F9" s="3" t="s">
        <v>594</v>
      </c>
      <c r="G9" s="9">
        <v>45689</v>
      </c>
      <c r="H9" s="9">
        <v>46022</v>
      </c>
      <c r="I9" s="3" t="s">
        <v>595</v>
      </c>
      <c r="J9" s="107">
        <v>0.5</v>
      </c>
      <c r="K9" s="3" t="s">
        <v>686</v>
      </c>
      <c r="L9" s="79">
        <f>J9+50%</f>
        <v>1</v>
      </c>
      <c r="M9" s="83"/>
      <c r="N9" s="83"/>
      <c r="O9" s="83"/>
      <c r="P9" s="83"/>
    </row>
    <row r="10" spans="1:16" ht="55.2" customHeight="1">
      <c r="A10" s="358" t="s">
        <v>84</v>
      </c>
      <c r="B10" s="6" t="s">
        <v>34</v>
      </c>
      <c r="C10" s="3" t="s">
        <v>85</v>
      </c>
      <c r="D10" s="5" t="s">
        <v>525</v>
      </c>
      <c r="E10" s="5" t="s">
        <v>86</v>
      </c>
      <c r="F10" s="5" t="s">
        <v>87</v>
      </c>
      <c r="G10" s="9">
        <v>45689</v>
      </c>
      <c r="H10" s="9">
        <v>46022</v>
      </c>
      <c r="I10" s="5" t="s">
        <v>558</v>
      </c>
      <c r="J10" s="163">
        <v>0</v>
      </c>
      <c r="K10" s="5" t="s">
        <v>717</v>
      </c>
      <c r="L10" s="108">
        <f>J10+35%</f>
        <v>0.35</v>
      </c>
      <c r="M10" s="83"/>
      <c r="N10" s="83"/>
      <c r="O10" s="83"/>
      <c r="P10" s="83"/>
    </row>
    <row r="11" spans="1:16" ht="40.799999999999997">
      <c r="A11" s="360"/>
      <c r="B11" s="6" t="s">
        <v>36</v>
      </c>
      <c r="C11" s="5" t="s">
        <v>528</v>
      </c>
      <c r="D11" s="3" t="s">
        <v>526</v>
      </c>
      <c r="E11" s="3" t="s">
        <v>527</v>
      </c>
      <c r="F11" s="5" t="s">
        <v>522</v>
      </c>
      <c r="G11" s="9">
        <v>45689</v>
      </c>
      <c r="H11" s="9">
        <v>46022</v>
      </c>
      <c r="I11" s="3" t="s">
        <v>566</v>
      </c>
      <c r="J11" s="103">
        <v>0</v>
      </c>
      <c r="K11" s="5" t="s">
        <v>691</v>
      </c>
      <c r="L11" s="108">
        <f>J11+0%</f>
        <v>0</v>
      </c>
      <c r="M11" s="83"/>
      <c r="N11" s="83"/>
      <c r="O11" s="83"/>
      <c r="P11" s="83"/>
    </row>
    <row r="12" spans="1:16" s="2" customFormat="1" ht="61.2">
      <c r="A12" s="5" t="s">
        <v>88</v>
      </c>
      <c r="B12" s="12" t="s">
        <v>43</v>
      </c>
      <c r="C12" s="5" t="s">
        <v>94</v>
      </c>
      <c r="D12" s="5" t="s">
        <v>95</v>
      </c>
      <c r="E12" s="5" t="s">
        <v>96</v>
      </c>
      <c r="F12" s="5" t="s">
        <v>596</v>
      </c>
      <c r="G12" s="14">
        <v>45689</v>
      </c>
      <c r="H12" s="14">
        <v>46022</v>
      </c>
      <c r="I12" s="3" t="s">
        <v>597</v>
      </c>
      <c r="J12" s="79">
        <v>1</v>
      </c>
      <c r="K12" s="3" t="s">
        <v>597</v>
      </c>
      <c r="L12" s="107">
        <f>J12</f>
        <v>1</v>
      </c>
      <c r="M12" s="83"/>
      <c r="N12" s="83"/>
      <c r="O12" s="83"/>
      <c r="P12" s="83"/>
    </row>
    <row r="13" spans="1:16" ht="40.799999999999997">
      <c r="A13" s="3" t="s">
        <v>90</v>
      </c>
      <c r="B13" s="6" t="s">
        <v>89</v>
      </c>
      <c r="C13" s="3" t="s">
        <v>91</v>
      </c>
      <c r="D13" s="3" t="s">
        <v>92</v>
      </c>
      <c r="E13" s="3" t="s">
        <v>93</v>
      </c>
      <c r="F13" s="3" t="s">
        <v>596</v>
      </c>
      <c r="G13" s="9">
        <v>45689</v>
      </c>
      <c r="H13" s="9">
        <v>46022</v>
      </c>
      <c r="I13" s="3" t="s">
        <v>598</v>
      </c>
      <c r="J13" s="79">
        <v>0</v>
      </c>
      <c r="K13" s="154" t="s">
        <v>687</v>
      </c>
      <c r="L13" s="107">
        <f>J13</f>
        <v>0</v>
      </c>
      <c r="M13" s="83"/>
      <c r="N13" s="83"/>
      <c r="O13" s="83"/>
      <c r="P13" s="83"/>
    </row>
    <row r="14" spans="1:16">
      <c r="A14" s="339"/>
      <c r="B14" s="340"/>
      <c r="C14" s="340"/>
      <c r="D14" s="340"/>
      <c r="E14" s="340"/>
      <c r="F14" s="340"/>
      <c r="G14" s="340"/>
      <c r="H14" s="341"/>
      <c r="I14" s="84" t="s">
        <v>555</v>
      </c>
      <c r="J14" s="85">
        <f>AVERAGE(J6:J13)</f>
        <v>0.25</v>
      </c>
      <c r="K14" s="86"/>
      <c r="L14" s="85">
        <f>AVERAGE(L6:L13)</f>
        <v>0.4375</v>
      </c>
      <c r="M14" s="87"/>
      <c r="N14" s="88"/>
      <c r="O14" s="87"/>
      <c r="P14" s="87"/>
    </row>
  </sheetData>
  <mergeCells count="21">
    <mergeCell ref="N4:N5"/>
    <mergeCell ref="O4:O5"/>
    <mergeCell ref="P4:P5"/>
    <mergeCell ref="A14:H14"/>
    <mergeCell ref="A1:P1"/>
    <mergeCell ref="A2:P2"/>
    <mergeCell ref="A3:P3"/>
    <mergeCell ref="I4:I5"/>
    <mergeCell ref="J4:J5"/>
    <mergeCell ref="K4:K5"/>
    <mergeCell ref="L4:L5"/>
    <mergeCell ref="M4:M5"/>
    <mergeCell ref="A7:A9"/>
    <mergeCell ref="A10:A11"/>
    <mergeCell ref="B4:B5"/>
    <mergeCell ref="C4:C5"/>
    <mergeCell ref="D4:D5"/>
    <mergeCell ref="E4:E5"/>
    <mergeCell ref="F4:F5"/>
    <mergeCell ref="G4:H4"/>
    <mergeCell ref="A4:A5"/>
  </mergeCells>
  <pageMargins left="0.7" right="0.7" top="0.75" bottom="0.75" header="0.3" footer="0.3"/>
  <pageSetup paperSize="9" orientation="portrait" horizontalDpi="360" verticalDpi="36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83BCC-625C-4608-9591-EF584843D598}">
  <dimension ref="A2:O14"/>
  <sheetViews>
    <sheetView tabSelected="1" topLeftCell="E8" zoomScale="125" workbookViewId="0">
      <selection activeCell="I17" sqref="I17"/>
    </sheetView>
  </sheetViews>
  <sheetFormatPr baseColWidth="10" defaultRowHeight="14.4"/>
  <cols>
    <col min="1" max="1" width="6.33203125" customWidth="1"/>
    <col min="2" max="2" width="22.33203125" customWidth="1"/>
    <col min="3" max="3" width="27" customWidth="1"/>
    <col min="4" max="4" width="19.6640625" customWidth="1"/>
    <col min="5" max="5" width="16.6640625" customWidth="1"/>
    <col min="6" max="7" width="12.33203125" customWidth="1"/>
    <col min="8" max="8" width="25.44140625" customWidth="1"/>
    <col min="10" max="10" width="22.5546875" bestFit="1" customWidth="1"/>
  </cols>
  <sheetData>
    <row r="2" spans="1:15" ht="24.75" customHeight="1">
      <c r="A2" s="430" t="s">
        <v>440</v>
      </c>
      <c r="B2" s="431"/>
      <c r="C2" s="431"/>
      <c r="D2" s="431"/>
      <c r="E2" s="431"/>
      <c r="F2" s="431"/>
      <c r="G2" s="431"/>
      <c r="H2" s="431"/>
      <c r="I2" s="431"/>
      <c r="J2" s="431"/>
      <c r="K2" s="431"/>
      <c r="L2" s="431"/>
      <c r="M2" s="431"/>
      <c r="N2" s="431"/>
      <c r="O2" s="432"/>
    </row>
    <row r="3" spans="1:15" ht="22.5" customHeight="1">
      <c r="A3" s="433" t="s">
        <v>102</v>
      </c>
      <c r="B3" s="434"/>
      <c r="C3" s="434"/>
      <c r="D3" s="434"/>
      <c r="E3" s="434"/>
      <c r="F3" s="434"/>
      <c r="G3" s="434"/>
      <c r="H3" s="434"/>
      <c r="I3" s="434"/>
      <c r="J3" s="434"/>
      <c r="K3" s="434"/>
      <c r="L3" s="434"/>
      <c r="M3" s="434"/>
      <c r="N3" s="434"/>
      <c r="O3" s="435"/>
    </row>
    <row r="4" spans="1:15" ht="15" customHeight="1">
      <c r="A4" s="437" t="s">
        <v>1</v>
      </c>
      <c r="B4" s="436" t="s">
        <v>2</v>
      </c>
      <c r="C4" s="436" t="s">
        <v>3</v>
      </c>
      <c r="D4" s="436" t="s">
        <v>8</v>
      </c>
      <c r="E4" s="436" t="s">
        <v>4</v>
      </c>
      <c r="F4" s="436" t="s">
        <v>5</v>
      </c>
      <c r="G4" s="436"/>
      <c r="H4" s="345" t="s">
        <v>547</v>
      </c>
      <c r="I4" s="345" t="s">
        <v>548</v>
      </c>
      <c r="J4" s="347" t="s">
        <v>549</v>
      </c>
      <c r="K4" s="347" t="s">
        <v>550</v>
      </c>
      <c r="L4" s="347" t="s">
        <v>551</v>
      </c>
      <c r="M4" s="347" t="s">
        <v>552</v>
      </c>
      <c r="N4" s="347" t="s">
        <v>553</v>
      </c>
      <c r="O4" s="402" t="s">
        <v>554</v>
      </c>
    </row>
    <row r="5" spans="1:15" ht="15" customHeight="1">
      <c r="A5" s="437"/>
      <c r="B5" s="436"/>
      <c r="C5" s="436"/>
      <c r="D5" s="436"/>
      <c r="E5" s="436"/>
      <c r="F5" s="77" t="s">
        <v>6</v>
      </c>
      <c r="G5" s="77" t="s">
        <v>7</v>
      </c>
      <c r="H5" s="346"/>
      <c r="I5" s="346"/>
      <c r="J5" s="347"/>
      <c r="K5" s="347"/>
      <c r="L5" s="347"/>
      <c r="M5" s="347"/>
      <c r="N5" s="347"/>
      <c r="O5" s="402"/>
    </row>
    <row r="6" spans="1:15" ht="120" customHeight="1">
      <c r="A6" s="15">
        <v>1</v>
      </c>
      <c r="B6" s="3" t="s">
        <v>529</v>
      </c>
      <c r="C6" s="3" t="s">
        <v>530</v>
      </c>
      <c r="D6" s="3" t="s">
        <v>530</v>
      </c>
      <c r="E6" s="5" t="s">
        <v>63</v>
      </c>
      <c r="F6" s="9">
        <v>45689</v>
      </c>
      <c r="G6" s="9">
        <v>46022</v>
      </c>
      <c r="H6" s="3" t="s">
        <v>600</v>
      </c>
      <c r="I6" s="89">
        <v>0.25</v>
      </c>
      <c r="J6" s="3" t="s">
        <v>690</v>
      </c>
      <c r="K6" s="89">
        <f>(I6+35%)</f>
        <v>0.6</v>
      </c>
      <c r="L6" s="90"/>
      <c r="M6" s="91"/>
      <c r="N6" s="90"/>
      <c r="O6" s="81"/>
    </row>
    <row r="7" spans="1:15" ht="75.75" customHeight="1">
      <c r="A7" s="15">
        <v>2</v>
      </c>
      <c r="B7" s="3" t="s">
        <v>601</v>
      </c>
      <c r="C7" s="3" t="s">
        <v>535</v>
      </c>
      <c r="D7" s="3" t="s">
        <v>535</v>
      </c>
      <c r="E7" s="5" t="s">
        <v>63</v>
      </c>
      <c r="F7" s="9">
        <v>45689</v>
      </c>
      <c r="G7" s="9">
        <v>46022</v>
      </c>
      <c r="H7" s="3" t="s">
        <v>599</v>
      </c>
      <c r="I7" s="89">
        <v>0.7</v>
      </c>
      <c r="J7" s="5" t="s">
        <v>689</v>
      </c>
      <c r="K7" s="156">
        <f>(I7+30%)</f>
        <v>1</v>
      </c>
      <c r="L7" s="90"/>
      <c r="M7" s="91"/>
      <c r="N7" s="90"/>
      <c r="O7" s="81"/>
    </row>
    <row r="8" spans="1:15" ht="75.75" customHeight="1">
      <c r="A8" s="15">
        <v>3</v>
      </c>
      <c r="B8" s="3" t="s">
        <v>533</v>
      </c>
      <c r="C8" s="3" t="s">
        <v>534</v>
      </c>
      <c r="D8" s="3" t="s">
        <v>532</v>
      </c>
      <c r="E8" s="5" t="s">
        <v>63</v>
      </c>
      <c r="F8" s="9">
        <v>45689</v>
      </c>
      <c r="G8" s="9">
        <v>46022</v>
      </c>
      <c r="H8" s="3" t="s">
        <v>602</v>
      </c>
      <c r="I8" s="89">
        <v>0.25</v>
      </c>
      <c r="J8" s="137" t="s">
        <v>680</v>
      </c>
      <c r="K8" s="89">
        <f>(I8+25%)</f>
        <v>0.5</v>
      </c>
      <c r="L8" s="90"/>
      <c r="M8" s="92"/>
      <c r="N8" s="90"/>
      <c r="O8" s="82"/>
    </row>
    <row r="9" spans="1:15" ht="31.8">
      <c r="A9" s="15">
        <v>4</v>
      </c>
      <c r="B9" s="53" t="s">
        <v>441</v>
      </c>
      <c r="C9" s="3" t="s">
        <v>531</v>
      </c>
      <c r="D9" s="3" t="s">
        <v>545</v>
      </c>
      <c r="E9" s="3" t="s">
        <v>442</v>
      </c>
      <c r="F9" s="9">
        <v>45689</v>
      </c>
      <c r="G9" s="9">
        <v>46022</v>
      </c>
      <c r="H9" s="3" t="s">
        <v>679</v>
      </c>
      <c r="I9" s="104">
        <v>0</v>
      </c>
      <c r="J9" s="3" t="s">
        <v>688</v>
      </c>
      <c r="K9" s="156">
        <f>I9+0%</f>
        <v>0</v>
      </c>
      <c r="L9" s="93"/>
      <c r="M9" s="93"/>
      <c r="N9" s="93"/>
      <c r="O9" s="83"/>
    </row>
    <row r="10" spans="1:15" ht="40.799999999999997">
      <c r="A10" s="15">
        <v>5</v>
      </c>
      <c r="B10" s="3" t="s">
        <v>443</v>
      </c>
      <c r="C10" s="3" t="s">
        <v>536</v>
      </c>
      <c r="D10" s="3" t="s">
        <v>545</v>
      </c>
      <c r="E10" s="3" t="s">
        <v>444</v>
      </c>
      <c r="F10" s="9">
        <v>45689</v>
      </c>
      <c r="G10" s="9">
        <v>46022</v>
      </c>
      <c r="H10" s="3" t="s">
        <v>679</v>
      </c>
      <c r="I10" s="104">
        <v>0</v>
      </c>
      <c r="J10" s="3" t="s">
        <v>688</v>
      </c>
      <c r="K10" s="156">
        <f>I10+0%</f>
        <v>0</v>
      </c>
      <c r="L10" s="93"/>
      <c r="M10" s="93"/>
      <c r="N10" s="93"/>
      <c r="O10" s="83"/>
    </row>
    <row r="11" spans="1:15" ht="82.8">
      <c r="A11" s="6">
        <v>6</v>
      </c>
      <c r="B11" s="53" t="s">
        <v>542</v>
      </c>
      <c r="C11" s="3" t="s">
        <v>537</v>
      </c>
      <c r="D11" s="3" t="s">
        <v>537</v>
      </c>
      <c r="E11" s="3" t="s">
        <v>538</v>
      </c>
      <c r="F11" s="9">
        <v>45689</v>
      </c>
      <c r="G11" s="9">
        <v>46022</v>
      </c>
      <c r="H11" s="3" t="s">
        <v>603</v>
      </c>
      <c r="I11" s="104">
        <v>0.5</v>
      </c>
      <c r="J11" s="137" t="s">
        <v>658</v>
      </c>
      <c r="K11" s="104">
        <f>(I11+30%)</f>
        <v>0.8</v>
      </c>
      <c r="L11" s="39"/>
      <c r="M11" s="93"/>
      <c r="N11" s="93"/>
      <c r="O11" s="83"/>
    </row>
    <row r="12" spans="1:15" ht="102">
      <c r="A12" s="6">
        <v>7</v>
      </c>
      <c r="B12" s="3" t="s">
        <v>546</v>
      </c>
      <c r="C12" s="3" t="s">
        <v>539</v>
      </c>
      <c r="D12" s="3" t="s">
        <v>540</v>
      </c>
      <c r="E12" s="3" t="s">
        <v>541</v>
      </c>
      <c r="F12" s="9">
        <v>45323</v>
      </c>
      <c r="G12" s="9">
        <v>45657</v>
      </c>
      <c r="H12" s="3" t="s">
        <v>569</v>
      </c>
      <c r="I12" s="104">
        <v>0.15</v>
      </c>
      <c r="J12" s="3" t="s">
        <v>659</v>
      </c>
      <c r="K12" s="104">
        <v>0.5</v>
      </c>
      <c r="L12" s="104"/>
      <c r="M12" s="93"/>
      <c r="N12" s="93"/>
      <c r="O12" s="83"/>
    </row>
    <row r="13" spans="1:15" ht="71.400000000000006">
      <c r="A13" s="6">
        <v>8</v>
      </c>
      <c r="B13" s="3" t="s">
        <v>544</v>
      </c>
      <c r="C13" s="3" t="s">
        <v>543</v>
      </c>
      <c r="D13" s="3" t="s">
        <v>540</v>
      </c>
      <c r="E13" s="3" t="s">
        <v>541</v>
      </c>
      <c r="F13" s="9">
        <v>45323</v>
      </c>
      <c r="G13" s="9">
        <v>45657</v>
      </c>
      <c r="H13" s="3" t="s">
        <v>568</v>
      </c>
      <c r="I13" s="104">
        <v>0.15</v>
      </c>
      <c r="J13" s="3" t="s">
        <v>660</v>
      </c>
      <c r="K13" s="104">
        <f>I13+42%</f>
        <v>0.56999999999999995</v>
      </c>
      <c r="L13" s="93"/>
      <c r="M13" s="93"/>
      <c r="N13" s="93"/>
      <c r="O13" s="83"/>
    </row>
    <row r="14" spans="1:15">
      <c r="A14" s="427"/>
      <c r="B14" s="428"/>
      <c r="C14" s="428"/>
      <c r="D14" s="428"/>
      <c r="E14" s="428"/>
      <c r="F14" s="428"/>
      <c r="G14" s="429"/>
      <c r="H14" s="94" t="s">
        <v>555</v>
      </c>
      <c r="I14" s="95">
        <f>AVERAGE(I6:I13)</f>
        <v>0.24999999999999997</v>
      </c>
      <c r="J14" s="96"/>
      <c r="K14" s="95">
        <f>AVERAGE(K6:K13)</f>
        <v>0.49625000000000002</v>
      </c>
      <c r="L14" s="96"/>
      <c r="M14" s="95"/>
      <c r="N14" s="96"/>
      <c r="O14" s="87"/>
    </row>
  </sheetData>
  <mergeCells count="17">
    <mergeCell ref="O4:O5"/>
    <mergeCell ref="A14:G14"/>
    <mergeCell ref="A2:O2"/>
    <mergeCell ref="A3:O3"/>
    <mergeCell ref="J4:J5"/>
    <mergeCell ref="K4:K5"/>
    <mergeCell ref="L4:L5"/>
    <mergeCell ref="M4:M5"/>
    <mergeCell ref="N4:N5"/>
    <mergeCell ref="F4:G4"/>
    <mergeCell ref="H4:H5"/>
    <mergeCell ref="I4:I5"/>
    <mergeCell ref="A4:A5"/>
    <mergeCell ref="B4:B5"/>
    <mergeCell ref="C4:C5"/>
    <mergeCell ref="D4:D5"/>
    <mergeCell ref="E4:E5"/>
  </mergeCell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MAPA DE RIESGOS 2025</vt:lpstr>
      <vt:lpstr>Hoja1</vt:lpstr>
      <vt:lpstr>GESTION DEL RIESGO </vt:lpstr>
      <vt:lpstr>RACIONALIZACION DE TRAMITES </vt:lpstr>
      <vt:lpstr>RENDICION DE CUENTAS </vt:lpstr>
      <vt:lpstr>MECANISMOS PARA MEJORAR LA ATEN</vt:lpstr>
      <vt:lpstr>TRANSPARENCIA Y ACCESO A LA INF</vt:lpstr>
      <vt:lpstr>INICIATIVAS ADICIONALES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Luz Alcira Ortega Martínez</dc:creator>
  <cp:lastModifiedBy>Luz Alcira Ortega Martínez</cp:lastModifiedBy>
  <cp:lastPrinted>2024-06-28T19:23:55Z</cp:lastPrinted>
  <dcterms:created xsi:type="dcterms:W3CDTF">2024-01-16T19:52:57Z</dcterms:created>
  <dcterms:modified xsi:type="dcterms:W3CDTF">2025-08-06T15:39:16Z</dcterms:modified>
</cp:coreProperties>
</file>