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aria Ines\Documents\Ider 2025\PAA 2025\Seguimiento PAA marzo 31\"/>
    </mc:Choice>
  </mc:AlternateContent>
  <xr:revisionPtr revIDLastSave="0" documentId="13_ncr:1_{1EF8CCDD-34ED-4F7B-BFD6-F8B4E4E71886}" xr6:coauthVersionLast="47" xr6:coauthVersionMax="47" xr10:uidLastSave="{00000000-0000-0000-0000-000000000000}"/>
  <bookViews>
    <workbookView xWindow="20370" yWindow="-120" windowWidth="29040" windowHeight="15720" firstSheet="1" activeTab="1" xr2:uid="{00000000-000D-0000-FFFF-FFFF00000000}"/>
  </bookViews>
  <sheets>
    <sheet name="AVANCE PRESUPUESTAL 2020" sheetId="2" state="hidden" r:id="rId1"/>
    <sheet name="Ejecucion Marzo 31 2025" sheetId="9" r:id="rId2"/>
  </sheets>
  <definedNames>
    <definedName name="_xlnm._FilterDatabase" localSheetId="0" hidden="1">'AVANCE PRESUPUESTAL 2020'!$B$9:$L$82</definedName>
    <definedName name="_xlnm._FilterDatabase" localSheetId="1" hidden="1">'Ejecucion Marzo 31 2025'!$A$4:$K$34</definedName>
    <definedName name="_GoBack" localSheetId="0">'AVANCE PRESUPUESTAL 2020'!$H$73</definedName>
    <definedName name="_xlnm.Print_Area" localSheetId="1">'Ejecucion Marzo 31 2025'!$A$1:$K$32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9" l="1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G32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5" i="9"/>
  <c r="E32" i="9"/>
  <c r="D32" i="9"/>
  <c r="H32" i="9" l="1"/>
  <c r="I15" i="9" l="1"/>
  <c r="J15" i="9" l="1"/>
  <c r="J9" i="9"/>
  <c r="F5" i="9"/>
  <c r="J24" i="9" l="1"/>
  <c r="I24" i="9"/>
  <c r="J20" i="9"/>
  <c r="I20" i="9"/>
  <c r="J29" i="9"/>
  <c r="I29" i="9"/>
  <c r="J21" i="9"/>
  <c r="I21" i="9"/>
  <c r="J30" i="9"/>
  <c r="I30" i="9"/>
  <c r="J26" i="9"/>
  <c r="I26" i="9"/>
  <c r="J28" i="9"/>
  <c r="I28" i="9"/>
  <c r="J25" i="9"/>
  <c r="I25" i="9"/>
  <c r="I9" i="9"/>
  <c r="J22" i="9"/>
  <c r="I22" i="9"/>
  <c r="J31" i="9"/>
  <c r="I31" i="9"/>
  <c r="I5" i="9"/>
  <c r="J5" i="9"/>
  <c r="J23" i="9"/>
  <c r="I23" i="9"/>
  <c r="F32" i="9"/>
  <c r="J27" i="9" l="1"/>
  <c r="I27" i="9"/>
  <c r="I14" i="9" l="1"/>
  <c r="J14" i="9"/>
  <c r="I13" i="9"/>
  <c r="J13" i="9"/>
  <c r="I6" i="9"/>
  <c r="J6" i="9"/>
  <c r="I16" i="9"/>
  <c r="J16" i="9"/>
  <c r="I7" i="9"/>
  <c r="J7" i="9"/>
  <c r="I17" i="9"/>
  <c r="J17" i="9"/>
  <c r="J8" i="9"/>
  <c r="I8" i="9"/>
  <c r="I10" i="9"/>
  <c r="J10" i="9"/>
  <c r="I19" i="9"/>
  <c r="J19" i="9"/>
  <c r="I11" i="9"/>
  <c r="J11" i="9"/>
  <c r="I12" i="9"/>
  <c r="J12" i="9"/>
  <c r="I18" i="9"/>
  <c r="J18" i="9"/>
  <c r="K21" i="2"/>
  <c r="K19" i="2"/>
  <c r="K17" i="2"/>
  <c r="K15" i="2"/>
  <c r="K13" i="2"/>
  <c r="K11" i="2"/>
  <c r="G53" i="2"/>
  <c r="I53" i="2"/>
  <c r="H83" i="2"/>
  <c r="I56" i="2"/>
  <c r="K56" i="2" s="1"/>
  <c r="I73" i="2"/>
  <c r="I63" i="2"/>
  <c r="K63" i="2" s="1"/>
  <c r="I61" i="2"/>
  <c r="K61" i="2" s="1"/>
  <c r="I59" i="2"/>
  <c r="K59" i="2" s="1"/>
  <c r="G83" i="2"/>
  <c r="D83" i="2"/>
  <c r="J32" i="9" l="1"/>
  <c r="I32" i="9"/>
  <c r="I83" i="2"/>
  <c r="K53" i="2"/>
  <c r="K73" i="2"/>
  <c r="K83" i="2" l="1"/>
</calcChain>
</file>

<file path=xl/sharedStrings.xml><?xml version="1.0" encoding="utf-8"?>
<sst xmlns="http://schemas.openxmlformats.org/spreadsheetml/2006/main" count="237" uniqueCount="138">
  <si>
    <t>INSTITUTO DISTRITAL DE DEPORTE Y RECREACIÓN -IDER-</t>
  </si>
  <si>
    <t>AVANCE EJECUCION PRESUPUESTAL ADQUISICION DE BIENES Y SERVICIOS DIRECCIÓN ADMINISTRATIVA Y FINANCIERA</t>
  </si>
  <si>
    <t>PERIODO : 01 DE ABRIL A 30 JUNIO DEL 2020</t>
  </si>
  <si>
    <t>CODIGO UNSPSC</t>
  </si>
  <si>
    <t>NOMBRE DEL RUBRO</t>
  </si>
  <si>
    <t>PRESUPUESTO INICIAL</t>
  </si>
  <si>
    <t>MODIFICACIONES</t>
  </si>
  <si>
    <t>PRESUPUESTO DISPONIBLE</t>
  </si>
  <si>
    <t>TOTAL COMPROMISOS</t>
  </si>
  <si>
    <t>%EJECUCIÓN PRESUPUESTAL</t>
  </si>
  <si>
    <t>PRESUPUESTO POR EJECUTAR</t>
  </si>
  <si>
    <t>OBSERVACIONES</t>
  </si>
  <si>
    <t>ADICIONES</t>
  </si>
  <si>
    <t>RECORTES</t>
  </si>
  <si>
    <t>TRIMESTRE 2</t>
  </si>
  <si>
    <t>ACUMULADO</t>
  </si>
  <si>
    <t>SUMINISTRO E INSUMOS,ELEMENTOS DE PAPELERIA Y TINTAS PARA IMPRESORA</t>
  </si>
  <si>
    <t>PROCESO MINIMA CUANTIA PROVEEDOR FCL</t>
  </si>
  <si>
    <t>SUMINISTRO DE ELEMENTOS DE ASEO Y</t>
  </si>
  <si>
    <t>14.65</t>
  </si>
  <si>
    <t>PROCESO MINIMA CUANTIA</t>
  </si>
  <si>
    <t>PROVEEDOR TRAZOS Y DISEÑOS</t>
  </si>
  <si>
    <t>SUMINISTRO DE ELEMENTOS DE</t>
  </si>
  <si>
    <t>FERRETERIA , ELECTRICOS Y AIRE ACONDICIONADOS</t>
  </si>
  <si>
    <t>SUMINISTRO DE QUIMICOS PARA PISCINA</t>
  </si>
  <si>
    <t>PROVEEDOR PROFESIONALES AMBIENTALES DE COLOMBIA</t>
  </si>
  <si>
    <t xml:space="preserve">$ </t>
  </si>
  <si>
    <t>JARDINERIA PARA MANTENIMIENTO INFRAESTRUCTURA DEPORTIVA</t>
  </si>
  <si>
    <t>SUMINISTRO DE EQUIPOS DE SONIDO</t>
  </si>
  <si>
    <t>SUMINISTRO DE EQUIPOS TECNOLOGICOS</t>
  </si>
  <si>
    <t>$ -</t>
  </si>
  <si>
    <t>SUMINISTRO,MANTENIMIENTO Y SERVICIOS DE REPETIDORA PARA RADIOS</t>
  </si>
  <si>
    <t>DE COMUNICACIONES</t>
  </si>
  <si>
    <t>SUMINISTRO DE INSUMOS DE BOTIQUIN</t>
  </si>
  <si>
    <t>SUMINISTRO DE GASOLINA</t>
  </si>
  <si>
    <t>CONSTRUCCION, MANTENIMIENTO Y ADECUACION ESCENARIOS DEPORTIVOS</t>
  </si>
  <si>
    <t>SUMINISTRO DE UNIFORMES PARA</t>
  </si>
  <si>
    <t>DEPORTES</t>
  </si>
  <si>
    <t>PROVEEDOR SERFIS SAS</t>
  </si>
  <si>
    <t>RECREACION</t>
  </si>
  <si>
    <t>COMPRA Y MANTENIMIENTO DE</t>
  </si>
  <si>
    <t>EXTINTORES</t>
  </si>
  <si>
    <t>SUMINISTRO DE POLIZAS DE SEGUROS</t>
  </si>
  <si>
    <t>PROCESO MINIMA CUANTIA PROVEEDOR ASEGURADORA SOLIDARIA DE COLOMBIA</t>
  </si>
  <si>
    <t>SUMINISTRO DE IMPRESOS Y</t>
  </si>
  <si>
    <t>PUBLICACIONES</t>
  </si>
  <si>
    <t>CAPACITACIONES</t>
  </si>
  <si>
    <t>LOGISTICA Y ORGANIZACIÓN DE EVENTOS RECREATIVOS Y DEPORTIVOS (JUEGOS)</t>
  </si>
  <si>
    <t>ESCUELAS DE INICIACION Y FORMACION</t>
  </si>
  <si>
    <t>1.62</t>
  </si>
  <si>
    <t>PROCESO MINIMA CUANTIA PROVEEDOR TUTTOS SPORT</t>
  </si>
  <si>
    <t>DEPORTIVA</t>
  </si>
  <si>
    <t>ARRIENDO DE VEHICULOS</t>
  </si>
  <si>
    <t>PROCESO MINIMA CUANTIA PROVEEDOR TRNSPORTES PLATINO</t>
  </si>
  <si>
    <t>SUMINISTRO DE MUEBLES DE OFICINA</t>
  </si>
  <si>
    <t>SERVICIO DE VIGILANCIA</t>
  </si>
  <si>
    <t>$ 628.845.582 -</t>
  </si>
  <si>
    <t>57.16</t>
  </si>
  <si>
    <t>SEGURIDAD SEPECOL LTDA</t>
  </si>
  <si>
    <t>SERVICIO DE MTTO CAF</t>
  </si>
  <si>
    <t>COMPRA DE CARPAS Y MANTENIMIENTO DE VALLAS</t>
  </si>
  <si>
    <t>PROCESO MINIMA CUANTIA PROVEEDOR EVOLUCIONART SAS</t>
  </si>
  <si>
    <t>CONTRATOS DE PRESTACION DE servicios administrativos</t>
  </si>
  <si>
    <t>91.31</t>
  </si>
  <si>
    <t>PRESTACION DE SERVICIOS DE ADMINISTRACION Y MANTENIMIENTO DE ESCENARIOS DEPORTIVOS</t>
  </si>
  <si>
    <t>CONTRATOS DE PRESTACION DE SERCVICIOS -RECREACION</t>
  </si>
  <si>
    <t>CONTRATOS DE PRESTACION DE SERVICIOS - DEPORTE</t>
  </si>
  <si>
    <t xml:space="preserve">SERVICIOS PUBLICOS DOMICILIARIOS DE LOS ESCENARIOS DEPORTIVOS  DEL INSTITUTO </t>
  </si>
  <si>
    <t>JORNADAS DE RECREACION PARA LA NIÑEZ- Y ADULTO MAYOR</t>
  </si>
  <si>
    <t>PROMOCION MASIVA DE UNA VIDA ACTIVA</t>
  </si>
  <si>
    <t>TELEFONIA E INTERNET</t>
  </si>
  <si>
    <t>ASESORÍA TÉCNICA Y ESPECIALIZADA PARA EL PROCESO DE FORMULACIÓN, APROBACIÓN, CONVALIDACIÓN Y PUESTA EN FUNCIONAMIENTO DE LAS TABLAS DE VALORACIÓN DOCUMENTAL (TVD), CUADROS DE CLASIFICACIÓN DOCUMENTAL (CCD) Y PROGRAMA DE GESTIÓN DOCUMENTOS ELECTRÓNICOS Y DEL SISTEMA DE GESTIÓN DE DOCUMENTOS ELECTRÓNICOS DE ARCHIVO -SGDEA- AL INTERIOR DEL IDER.</t>
  </si>
  <si>
    <t>TOTALES</t>
  </si>
  <si>
    <t xml:space="preserve"> YURANI DEL C. CABRERA PIANETA</t>
  </si>
  <si>
    <t xml:space="preserve">Reviso : RAMON PEREZ ROYO </t>
  </si>
  <si>
    <t>JOSE VICTOR HERRERA TORRES</t>
  </si>
  <si>
    <t xml:space="preserve">P.U ALMACEN IDER </t>
  </si>
  <si>
    <t>P.U PRESUPUESTO</t>
  </si>
  <si>
    <t>DIRECTOR ADMINISTRATIVO Y FINANCIERO - IDER</t>
  </si>
  <si>
    <t>RUBROS DE BIENES Y SERVICIOS</t>
  </si>
  <si>
    <t>TRIMESTRE 1</t>
  </si>
  <si>
    <t>43211500;43211501;43211502;43211507</t>
  </si>
  <si>
    <t>OTROS BIENES TRANSPORTABLES (EXCEPTO PRODUCTOS METÁLICOS, MAQUINARIA Y EQUIPO)</t>
  </si>
  <si>
    <t>CONCEPTO DE GASTO</t>
  </si>
  <si>
    <t>47000000;47130000;47131500;47131600;47131700;47131800;47131900;47121800;47121700;52151504;52151502;531300;53131608</t>
  </si>
  <si>
    <t>50201700-50161500</t>
  </si>
  <si>
    <t>43000000;43230000;43231500;43231512</t>
  </si>
  <si>
    <t xml:space="preserve"> SERVICIO DE TOMA DE MUESTRAS DE EXAMENES MEDICOS OCUPACIONALES DE INGRESO . PERIODICOS Y DE RETIROS </t>
  </si>
  <si>
    <t>ADQUISICION DE INSUMOS PARA BRIGADAS DE EMERGENCIAS</t>
  </si>
  <si>
    <t xml:space="preserve">ADQUISICION DE POLIZA  DIRECCION GENERAL , DAF , ALMACEN </t>
  </si>
  <si>
    <t>SERVICIO DE MANTENIMIENTO Y RECARGA DE EXTINTORES</t>
  </si>
  <si>
    <t>FUMIGACION A TODO COSTO   PARA LAS OFICINAS ADMINISTRATIVAS EN CHICO DE HIERRO Y OFICINA DE ARCHIVO COMPLEJO DE RAQUETAS</t>
  </si>
  <si>
    <t>IMPRESOS Y PUBLICACIONES</t>
  </si>
  <si>
    <t>SERVICIOS PUBLICOS, TELEFONIA, INTERNET Y OTROS</t>
  </si>
  <si>
    <t xml:space="preserve">ADQUISICION DE   MOBILIARIO PARA OFICINA ADMINISTRATIVAS </t>
  </si>
  <si>
    <t>85121800;85121801</t>
  </si>
  <si>
    <t>46000000;46170000;46171602;46171600</t>
  </si>
  <si>
    <t>30170000;30171505;30171500;72154032</t>
  </si>
  <si>
    <t>70111508;72102103;72154043</t>
  </si>
  <si>
    <t>3911803;39101605;31161506;31161508;31211502;31211501;46171501</t>
  </si>
  <si>
    <t>82000000;82120000;
82121500;82121506; 
82121503</t>
  </si>
  <si>
    <t>93000000;93140000 
93141500;93141506
86000000;86101807;
86101808</t>
  </si>
  <si>
    <t>86101807;86101808; 
86101705</t>
  </si>
  <si>
    <t>81112101;83111503</t>
  </si>
  <si>
    <t>80111601;8011162</t>
  </si>
  <si>
    <t>MANTENIMIENTO</t>
  </si>
  <si>
    <t>GASTOS DE BIENESTAR SOCIAL</t>
  </si>
  <si>
    <t>CAPACITACION</t>
  </si>
  <si>
    <t>OTROS</t>
  </si>
  <si>
    <t>PRESUPUESTO  ESTIMADO (INICIAL)</t>
  </si>
  <si>
    <t>4412 ;4121800; 44121900 ;44122000 ;44122100</t>
  </si>
  <si>
    <t>%</t>
  </si>
  <si>
    <t>ACTIVIDADES DEL PROGRAMA DE BIENESTAR</t>
  </si>
  <si>
    <t xml:space="preserve">ARRENDAMIENTO </t>
  </si>
  <si>
    <t>SERVICIO DE ARRIENDO DE TRANSPORTE DE PASAJERO PARA LAS ACTIVIDADES DEL IDER</t>
  </si>
  <si>
    <t>LEGALIZACION CAJA MENOR</t>
  </si>
  <si>
    <t>SERVICIO DE MANTENIMIENTO  PREVENTIVO Y CORRECTIVO DE LOS AIRES ACONDICIONADOS DE LAS OFICINAS ADMINISTRATIVAS DEL INSTITUTO</t>
  </si>
  <si>
    <t>MAQUINARIA DE INFORMATICA Y SUS PARTES, PIEZAS Y ACCESORIOS</t>
  </si>
  <si>
    <t xml:space="preserve">ADQUISICION DE EQUIPOS Y ACCESORIOS TECNOLOGICOS </t>
  </si>
  <si>
    <t>ADQUISICION DE ETIQUETAS ACTIVOS FIJOS SEGÚN DISEÑO Y ESPECIFICACION</t>
  </si>
  <si>
    <t>ADQUISICION DE INSUMOS Y ELEMENTOS DE ASEO PARA EL MANTENIMIENTO DE LAS OFICINAS ADMINISTATIVAS DEL INSTITUTO.</t>
  </si>
  <si>
    <t>ADQUISCION DE ELEMENTOS DE CAFETERIA</t>
  </si>
  <si>
    <t>REMUNERACION SERVICIOS TECNICOS</t>
  </si>
  <si>
    <t>CONTRATOS DE PRESTACION DE SERVICIOS</t>
  </si>
  <si>
    <t>CONTRATOS DE PRESTACION DE SERVICIOS - SAFE</t>
  </si>
  <si>
    <t>SEGURO</t>
  </si>
  <si>
    <t>51200000; 55121600; 55121608</t>
  </si>
  <si>
    <t>MODIFICACIONES PRESUPUESTALES</t>
  </si>
  <si>
    <t>GASTOS IMPREVISTOS</t>
  </si>
  <si>
    <t xml:space="preserve"> RENOVACION DE LICENCIA DE OFFICES POWER BI</t>
  </si>
  <si>
    <t>SUMINISTRO DE ANTIVIRUS PARA LA PROTECCIÓN DE DATOS Y LOS SERVICIOS DE HOSTING EMPRESARIAL NECESARIOS PARA EL FUNICIONAMIENTO DE PAGINA WEB</t>
  </si>
  <si>
    <t>ADQUISICION DE AIRES ACONDICIONADOS PARA LAS OFICINAS ADMINISTRATIVAS DEL INSTITUTO</t>
  </si>
  <si>
    <t>4412 ;4121800; 44121900 ;44122000 ;44122100; 2170000; 44103103; 44103100; 44103103; 60121800</t>
  </si>
  <si>
    <t>COMPRA DE ELEMENTOS DE PAPELERÍA, ÚTILES DE OFICINA, TINTAS Y TÓNERES</t>
  </si>
  <si>
    <t>NA</t>
  </si>
  <si>
    <t>No se registran modificaciones presupuestales en este rubro.</t>
  </si>
  <si>
    <t>TOTAL</t>
  </si>
  <si>
    <t>INSTITUTO DISTRITAL DE DEPORTE Y RECREACIÓN -IDER- 
EJECUCION  PLAN DE ADQUISICION DE BIENES Y SERVICIOS GASTOS DE FUNCIONAMIENTO
AVANCE DE EJECUCIÓN ENERO -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</si>
</sst>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#,##0;[Red]\-&quot;$&quot;#,##0"/>
    <numFmt numFmtId="165" formatCode="&quot;$&quot;\ #,##0_);[Red]\(&quot;$&quot;\ #,##0\)"/>
    <numFmt numFmtId="166" formatCode="_(&quot;$&quot;\ * #,##0.00_);_(&quot;$&quot;\ * \(#,##0.00\);_(&quot;$&quot;\ * &quot;-&quot;??_);_(@_)"/>
    <numFmt numFmtId="167" formatCode="_(&quot;$&quot;\ * #,##0_);_(&quot;$&quot;\ * \(#,##0\);_(&quot;$&quot;\ * &quot;-&quot;??_);_(@_)"/>
    <numFmt numFmtId="168" formatCode="&quot; &quot;#,##0.00&quot;    &quot;;&quot;-&quot;#,##0.00&quot;    &quot;;&quot; -&quot;#&quot;    &quot;;&quot; &quot;@&quot; &quot;"/>
    <numFmt numFmtId="169" formatCode="_(* #,##0_);_(* \(#,##0\);_(* &quot;-&quot;??_);_(@_)"/>
    <numFmt numFmtId="170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Times New Roman"/>
      <family val="1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2"/>
      <color theme="1"/>
      <name val="Calibri"/>
      <family val="2"/>
      <scheme val="minor"/>
    </font>
    <font>
      <sz val="12"/>
      <color rgb="FF006600"/>
      <name val="Calibri"/>
      <family val="2"/>
      <scheme val="minor"/>
    </font>
    <font>
      <b/>
      <sz val="12"/>
      <color rgb="FF006600"/>
      <name val="Arial"/>
      <family val="2"/>
    </font>
    <font>
      <b/>
      <sz val="12"/>
      <color rgb="FF006600"/>
      <name val="Berlin Sans FB Demi"/>
      <family val="2"/>
    </font>
    <font>
      <b/>
      <sz val="12"/>
      <color rgb="FFFF0000"/>
      <name val="Berlin Sans FB Demi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41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168" fontId="10" fillId="0" borderId="0" applyFont="0" applyBorder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2" fillId="6" borderId="0" applyNumberFormat="0" applyBorder="0" applyProtection="0">
      <alignment horizontal="center" vertical="center"/>
    </xf>
    <xf numFmtId="44" fontId="1" fillId="0" borderId="0" applyFont="0" applyFill="0" applyBorder="0" applyAlignment="0" applyProtection="0"/>
    <xf numFmtId="49" fontId="13" fillId="0" borderId="0" applyFill="0" applyBorder="0" applyProtection="0">
      <alignment horizontal="left" vertical="center"/>
    </xf>
    <xf numFmtId="42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1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top" wrapText="1"/>
    </xf>
    <xf numFmtId="167" fontId="3" fillId="2" borderId="1" xfId="2" applyNumberFormat="1" applyFont="1" applyFill="1" applyBorder="1" applyAlignment="1">
      <alignment horizontal="right" vertical="top" wrapText="1"/>
    </xf>
    <xf numFmtId="0" fontId="2" fillId="0" borderId="0" xfId="0" applyFont="1"/>
    <xf numFmtId="0" fontId="0" fillId="0" borderId="8" xfId="0" applyBorder="1"/>
    <xf numFmtId="41" fontId="3" fillId="2" borderId="1" xfId="3" applyFont="1" applyFill="1" applyBorder="1" applyAlignment="1">
      <alignment horizontal="center" vertical="top" wrapText="1"/>
    </xf>
    <xf numFmtId="41" fontId="3" fillId="2" borderId="1" xfId="3" applyFont="1" applyFill="1" applyBorder="1" applyAlignment="1">
      <alignment vertical="top" wrapText="1"/>
    </xf>
    <xf numFmtId="3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41" fontId="5" fillId="0" borderId="1" xfId="3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5" borderId="0" xfId="0" applyFont="1" applyFill="1" applyAlignment="1">
      <alignment vertical="center"/>
    </xf>
    <xf numFmtId="0" fontId="14" fillId="0" borderId="0" xfId="0" applyFont="1" applyAlignment="1">
      <alignment horizontal="center" vertical="center"/>
    </xf>
    <xf numFmtId="166" fontId="14" fillId="0" borderId="0" xfId="0" applyNumberFormat="1" applyFont="1" applyAlignment="1">
      <alignment vertical="center"/>
    </xf>
    <xf numFmtId="44" fontId="14" fillId="0" borderId="0" xfId="0" applyNumberFormat="1" applyFont="1" applyAlignment="1">
      <alignment vertical="center"/>
    </xf>
    <xf numFmtId="42" fontId="14" fillId="0" borderId="0" xfId="0" applyNumberFormat="1" applyFont="1" applyAlignment="1">
      <alignment vertical="center"/>
    </xf>
    <xf numFmtId="0" fontId="18" fillId="5" borderId="12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0" fontId="19" fillId="0" borderId="1" xfId="7" applyNumberFormat="1" applyFont="1" applyFill="1" applyBorder="1" applyAlignment="1">
      <alignment horizontal="center" vertical="center" wrapText="1"/>
    </xf>
    <xf numFmtId="169" fontId="19" fillId="0" borderId="1" xfId="8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170" fontId="19" fillId="0" borderId="1" xfId="15" applyNumberFormat="1" applyFont="1" applyFill="1" applyBorder="1" applyAlignment="1">
      <alignment horizontal="right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1" xfId="9" applyFont="1" applyBorder="1" applyAlignment="1">
      <alignment horizontal="center" vertical="center" wrapText="1"/>
    </xf>
    <xf numFmtId="43" fontId="19" fillId="0" borderId="1" xfId="42" applyFont="1" applyBorder="1" applyAlignment="1">
      <alignment vertical="center" wrapText="1"/>
    </xf>
    <xf numFmtId="0" fontId="20" fillId="5" borderId="1" xfId="0" applyFont="1" applyFill="1" applyBorder="1" applyAlignment="1">
      <alignment horizontal="center" vertical="center" wrapText="1"/>
    </xf>
    <xf numFmtId="164" fontId="19" fillId="0" borderId="1" xfId="3" applyNumberFormat="1" applyFont="1" applyFill="1" applyBorder="1" applyAlignment="1">
      <alignment horizontal="center" vertical="center"/>
    </xf>
    <xf numFmtId="166" fontId="19" fillId="0" borderId="1" xfId="2" applyFont="1" applyFill="1" applyBorder="1" applyAlignment="1">
      <alignment horizontal="center" vertical="center"/>
    </xf>
    <xf numFmtId="166" fontId="19" fillId="5" borderId="1" xfId="2" applyFont="1" applyFill="1" applyBorder="1" applyAlignment="1">
      <alignment horizontal="center" vertical="center"/>
    </xf>
    <xf numFmtId="10" fontId="19" fillId="5" borderId="1" xfId="4" applyNumberFormat="1" applyFont="1" applyFill="1" applyBorder="1" applyAlignment="1">
      <alignment horizontal="center" vertical="center"/>
    </xf>
    <xf numFmtId="166" fontId="19" fillId="0" borderId="1" xfId="2" applyFont="1" applyBorder="1"/>
    <xf numFmtId="170" fontId="19" fillId="0" borderId="1" xfId="15" applyNumberFormat="1" applyFont="1" applyFill="1" applyBorder="1" applyAlignment="1">
      <alignment horizontal="center" vertical="center" wrapText="1"/>
    </xf>
    <xf numFmtId="170" fontId="19" fillId="0" borderId="1" xfId="2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170" fontId="19" fillId="0" borderId="1" xfId="2" applyNumberFormat="1" applyFont="1" applyFill="1" applyBorder="1" applyAlignment="1" applyProtection="1">
      <alignment horizontal="center" vertical="center" wrapText="1"/>
    </xf>
    <xf numFmtId="170" fontId="19" fillId="0" borderId="1" xfId="2" applyNumberFormat="1" applyFont="1" applyFill="1" applyBorder="1" applyAlignment="1">
      <alignment horizontal="center" vertical="center" wrapText="1"/>
    </xf>
    <xf numFmtId="170" fontId="21" fillId="0" borderId="1" xfId="7" applyNumberFormat="1" applyFont="1" applyFill="1" applyBorder="1" applyAlignment="1">
      <alignment horizontal="center" vertical="center" wrapText="1"/>
    </xf>
    <xf numFmtId="10" fontId="21" fillId="5" borderId="1" xfId="4" applyNumberFormat="1" applyFont="1" applyFill="1" applyBorder="1" applyAlignment="1">
      <alignment horizontal="center" vertical="center"/>
    </xf>
    <xf numFmtId="43" fontId="21" fillId="0" borderId="1" xfId="7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1" fontId="5" fillId="0" borderId="1" xfId="3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41" fontId="7" fillId="0" borderId="1" xfId="3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41" fontId="5" fillId="4" borderId="1" xfId="3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10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41" fontId="5" fillId="3" borderId="1" xfId="3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 indent="2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</cellXfs>
  <cellStyles count="43">
    <cellStyle name="BodyStyle" xfId="14" xr:uid="{00000000-0005-0000-0000-000000000000}"/>
    <cellStyle name="Excel Built-in Comma" xfId="6" xr:uid="{00000000-0005-0000-0000-000001000000}"/>
    <cellStyle name="HeaderStyle 2" xfId="12" xr:uid="{00000000-0005-0000-0000-000002000000}"/>
    <cellStyle name="Millares" xfId="42" builtinId="3"/>
    <cellStyle name="Millares [0]" xfId="3" builtinId="6"/>
    <cellStyle name="Millares [0] 2" xfId="1" xr:uid="{00000000-0005-0000-0000-000005000000}"/>
    <cellStyle name="Millares 10" xfId="38" xr:uid="{00000000-0005-0000-0000-000006000000}"/>
    <cellStyle name="Millares 11" xfId="39" xr:uid="{00000000-0005-0000-0000-000007000000}"/>
    <cellStyle name="Millares 12" xfId="40" xr:uid="{00000000-0005-0000-0000-000008000000}"/>
    <cellStyle name="Millares 13" xfId="41" xr:uid="{00000000-0005-0000-0000-000009000000}"/>
    <cellStyle name="Millares 2" xfId="10" xr:uid="{00000000-0005-0000-0000-00000A000000}"/>
    <cellStyle name="Millares 3" xfId="21" xr:uid="{00000000-0005-0000-0000-00000B000000}"/>
    <cellStyle name="Millares 4" xfId="20" xr:uid="{00000000-0005-0000-0000-00000C000000}"/>
    <cellStyle name="Millares 4 2 2 2 2 2" xfId="8" xr:uid="{00000000-0005-0000-0000-00000D000000}"/>
    <cellStyle name="Millares 4 2 2 2 2 2 2" xfId="17" xr:uid="{00000000-0005-0000-0000-00000E000000}"/>
    <cellStyle name="Millares 5" xfId="24" xr:uid="{00000000-0005-0000-0000-00000F000000}"/>
    <cellStyle name="Millares 6" xfId="27" xr:uid="{00000000-0005-0000-0000-000010000000}"/>
    <cellStyle name="Millares 7" xfId="34" xr:uid="{00000000-0005-0000-0000-000011000000}"/>
    <cellStyle name="Millares 8" xfId="36" xr:uid="{00000000-0005-0000-0000-000012000000}"/>
    <cellStyle name="Millares 9" xfId="37" xr:uid="{00000000-0005-0000-0000-000013000000}"/>
    <cellStyle name="Moneda" xfId="2" builtinId="4"/>
    <cellStyle name="Moneda [0] 2" xfId="7" xr:uid="{00000000-0005-0000-0000-000015000000}"/>
    <cellStyle name="Moneda [0] 2 2" xfId="15" xr:uid="{00000000-0005-0000-0000-000016000000}"/>
    <cellStyle name="Moneda [0] 3" xfId="18" xr:uid="{00000000-0005-0000-0000-000017000000}"/>
    <cellStyle name="Moneda 10" xfId="30" xr:uid="{00000000-0005-0000-0000-000018000000}"/>
    <cellStyle name="Moneda 11" xfId="32" xr:uid="{00000000-0005-0000-0000-000019000000}"/>
    <cellStyle name="Moneda 12" xfId="29" xr:uid="{00000000-0005-0000-0000-00001A000000}"/>
    <cellStyle name="Moneda 13" xfId="33" xr:uid="{00000000-0005-0000-0000-00001B000000}"/>
    <cellStyle name="Moneda 14" xfId="35" xr:uid="{00000000-0005-0000-0000-00001C000000}"/>
    <cellStyle name="Moneda 2" xfId="11" xr:uid="{00000000-0005-0000-0000-00001D000000}"/>
    <cellStyle name="Moneda 2 3 2" xfId="13" xr:uid="{00000000-0005-0000-0000-00001E000000}"/>
    <cellStyle name="Moneda 3" xfId="22" xr:uid="{00000000-0005-0000-0000-00001F000000}"/>
    <cellStyle name="Moneda 4" xfId="25" xr:uid="{00000000-0005-0000-0000-000020000000}"/>
    <cellStyle name="Moneda 5" xfId="16" xr:uid="{00000000-0005-0000-0000-000021000000}"/>
    <cellStyle name="Moneda 6" xfId="23" xr:uid="{00000000-0005-0000-0000-000022000000}"/>
    <cellStyle name="Moneda 7" xfId="31" xr:uid="{00000000-0005-0000-0000-000023000000}"/>
    <cellStyle name="Moneda 8" xfId="26" xr:uid="{00000000-0005-0000-0000-000024000000}"/>
    <cellStyle name="Moneda 9" xfId="28" xr:uid="{00000000-0005-0000-0000-000025000000}"/>
    <cellStyle name="Normal" xfId="0" builtinId="0"/>
    <cellStyle name="Normal 2" xfId="5" xr:uid="{00000000-0005-0000-0000-000027000000}"/>
    <cellStyle name="Normal 2 2" xfId="19" xr:uid="{00000000-0005-0000-0000-000028000000}"/>
    <cellStyle name="Normal 3" xfId="9" xr:uid="{00000000-0005-0000-0000-000029000000}"/>
    <cellStyle name="Porcentaje" xfId="4" builtinId="5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2</xdr:col>
      <xdr:colOff>1295400</xdr:colOff>
      <xdr:row>5</xdr:row>
      <xdr:rowOff>1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190501"/>
          <a:ext cx="2057400" cy="762000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0</xdr:row>
      <xdr:rowOff>114300</xdr:rowOff>
    </xdr:from>
    <xdr:to>
      <xdr:col>11</xdr:col>
      <xdr:colOff>1247775</xdr:colOff>
      <xdr:row>5</xdr:row>
      <xdr:rowOff>19050</xdr:rowOff>
    </xdr:to>
    <xdr:pic>
      <xdr:nvPicPr>
        <xdr:cNvPr id="1025" name="image2.jpe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534525" y="114300"/>
          <a:ext cx="2619375" cy="8572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768182</xdr:colOff>
      <xdr:row>1</xdr:row>
      <xdr:rowOff>93080</xdr:rowOff>
    </xdr:from>
    <xdr:to>
      <xdr:col>9</xdr:col>
      <xdr:colOff>1026460</xdr:colOff>
      <xdr:row>1</xdr:row>
      <xdr:rowOff>921755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74532" y="293105"/>
          <a:ext cx="2649053" cy="828675"/>
        </a:xfrm>
        <a:prstGeom prst="rect">
          <a:avLst/>
        </a:prstGeom>
      </xdr:spPr>
    </xdr:pic>
    <xdr:clientData/>
  </xdr:twoCellAnchor>
  <xdr:twoCellAnchor editAs="oneCell">
    <xdr:from>
      <xdr:col>0</xdr:col>
      <xdr:colOff>1099886</xdr:colOff>
      <xdr:row>1</xdr:row>
      <xdr:rowOff>93076</xdr:rowOff>
    </xdr:from>
    <xdr:to>
      <xdr:col>1</xdr:col>
      <xdr:colOff>594134</xdr:colOff>
      <xdr:row>1</xdr:row>
      <xdr:rowOff>919079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" r="59774" b="-2532"/>
        <a:stretch/>
      </xdr:blipFill>
      <xdr:spPr>
        <a:xfrm>
          <a:off x="1099886" y="293101"/>
          <a:ext cx="1025051" cy="826003"/>
        </a:xfrm>
        <a:prstGeom prst="rect">
          <a:avLst/>
        </a:prstGeom>
      </xdr:spPr>
    </xdr:pic>
    <xdr:clientData/>
  </xdr:twoCellAnchor>
  <xdr:oneCellAnchor>
    <xdr:from>
      <xdr:col>0</xdr:col>
      <xdr:colOff>1547812</xdr:colOff>
      <xdr:row>31</xdr:row>
      <xdr:rowOff>0</xdr:rowOff>
    </xdr:from>
    <xdr:ext cx="301668" cy="4110826"/>
    <xdr:sp macro="" textlink="">
      <xdr:nvSpPr>
        <xdr:cNvPr id="4" name="AutoShape 1" descr="https://bay169.mail.live.com/Handlers/ImageProxy.mvc?bicild=&amp;canary=%2fnJ%2fa6WzyWRyCHwlAQ%2f5RFh%2fHEPh9zkQbGqN0FZAq%2f8%3d0&amp;url=http%3a%2f%2fwww.fuga.gov.co%2fcomunicaciones%2fimagenes%2ffirmadigital-fuga-45-anos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385887" y="22850475"/>
          <a:ext cx="301668" cy="4110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89"/>
  <sheetViews>
    <sheetView topLeftCell="A74" workbookViewId="0">
      <selection activeCell="B88" sqref="B88:K89"/>
    </sheetView>
  </sheetViews>
  <sheetFormatPr baseColWidth="10" defaultColWidth="10.7109375" defaultRowHeight="15" x14ac:dyDescent="0.25"/>
  <cols>
    <col min="3" max="3" width="19.5703125" customWidth="1"/>
    <col min="4" max="4" width="16.7109375" customWidth="1"/>
    <col min="5" max="5" width="13" customWidth="1"/>
    <col min="7" max="7" width="15.5703125" customWidth="1"/>
    <col min="8" max="8" width="18" customWidth="1"/>
    <col min="9" max="9" width="15.5703125" customWidth="1"/>
    <col min="10" max="10" width="16" customWidth="1"/>
    <col min="11" max="11" width="16.42578125" customWidth="1"/>
    <col min="12" max="12" width="19.42578125" customWidth="1"/>
  </cols>
  <sheetData>
    <row r="2" spans="2:12" x14ac:dyDescent="0.25">
      <c r="D2" s="51" t="s">
        <v>0</v>
      </c>
      <c r="E2" s="51"/>
      <c r="F2" s="51"/>
      <c r="G2" s="51"/>
      <c r="H2" s="51"/>
      <c r="I2" s="51"/>
      <c r="J2" s="51"/>
    </row>
    <row r="3" spans="2:12" x14ac:dyDescent="0.25">
      <c r="D3" s="51" t="s">
        <v>1</v>
      </c>
      <c r="E3" s="51"/>
      <c r="F3" s="51"/>
      <c r="G3" s="51"/>
      <c r="H3" s="51"/>
      <c r="I3" s="51"/>
      <c r="J3" s="51"/>
    </row>
    <row r="7" spans="2:12" x14ac:dyDescent="0.25">
      <c r="B7" s="5" t="s">
        <v>2</v>
      </c>
      <c r="C7" s="5"/>
      <c r="D7" s="5"/>
    </row>
    <row r="9" spans="2:12" ht="18" customHeight="1" x14ac:dyDescent="0.25">
      <c r="B9" s="55" t="s">
        <v>3</v>
      </c>
      <c r="C9" s="55" t="s">
        <v>4</v>
      </c>
      <c r="D9" s="55" t="s">
        <v>5</v>
      </c>
      <c r="E9" s="79" t="s">
        <v>6</v>
      </c>
      <c r="F9" s="79"/>
      <c r="G9" s="57" t="s">
        <v>7</v>
      </c>
      <c r="H9" s="80" t="s">
        <v>8</v>
      </c>
      <c r="I9" s="81"/>
      <c r="J9" s="57" t="s">
        <v>9</v>
      </c>
      <c r="K9" s="55" t="s">
        <v>10</v>
      </c>
      <c r="L9" s="55" t="s">
        <v>11</v>
      </c>
    </row>
    <row r="10" spans="2:12" x14ac:dyDescent="0.25">
      <c r="B10" s="56"/>
      <c r="C10" s="56"/>
      <c r="D10" s="56"/>
      <c r="E10" s="2" t="s">
        <v>12</v>
      </c>
      <c r="F10" s="2" t="s">
        <v>13</v>
      </c>
      <c r="G10" s="58"/>
      <c r="H10" s="2" t="s">
        <v>14</v>
      </c>
      <c r="I10" s="2" t="s">
        <v>15</v>
      </c>
      <c r="J10" s="58"/>
      <c r="K10" s="56"/>
      <c r="L10" s="56"/>
    </row>
    <row r="11" spans="2:12" ht="38.25" customHeight="1" x14ac:dyDescent="0.25">
      <c r="B11" s="71">
        <v>44121500</v>
      </c>
      <c r="C11" s="71" t="s">
        <v>16</v>
      </c>
      <c r="D11" s="65">
        <v>152522215</v>
      </c>
      <c r="E11" s="65">
        <v>0</v>
      </c>
      <c r="F11" s="65">
        <v>0</v>
      </c>
      <c r="G11" s="65">
        <v>152522215</v>
      </c>
      <c r="H11" s="65">
        <v>0</v>
      </c>
      <c r="I11" s="72">
        <v>16229434</v>
      </c>
      <c r="J11" s="66">
        <v>10.64</v>
      </c>
      <c r="K11" s="73">
        <f>G11-I11</f>
        <v>136292781</v>
      </c>
      <c r="L11" s="75" t="s">
        <v>17</v>
      </c>
    </row>
    <row r="12" spans="2:12" ht="25.5" customHeight="1" x14ac:dyDescent="0.25">
      <c r="B12" s="71"/>
      <c r="C12" s="71"/>
      <c r="D12" s="65"/>
      <c r="E12" s="65"/>
      <c r="F12" s="65"/>
      <c r="G12" s="65"/>
      <c r="H12" s="65"/>
      <c r="I12" s="72"/>
      <c r="J12" s="66"/>
      <c r="K12" s="73"/>
      <c r="L12" s="75"/>
    </row>
    <row r="13" spans="2:12" ht="24" x14ac:dyDescent="0.25">
      <c r="B13" s="71">
        <v>47131500</v>
      </c>
      <c r="C13" s="71" t="s">
        <v>18</v>
      </c>
      <c r="D13" s="65">
        <v>150371280</v>
      </c>
      <c r="E13" s="65">
        <v>0</v>
      </c>
      <c r="F13" s="65">
        <v>0</v>
      </c>
      <c r="G13" s="65">
        <v>150371280</v>
      </c>
      <c r="H13" s="65">
        <v>7284709</v>
      </c>
      <c r="I13" s="78">
        <v>22033819</v>
      </c>
      <c r="J13" s="66" t="s">
        <v>19</v>
      </c>
      <c r="K13" s="73">
        <f>G13-I13</f>
        <v>128337461</v>
      </c>
      <c r="L13" s="11" t="s">
        <v>20</v>
      </c>
    </row>
    <row r="14" spans="2:12" ht="24" x14ac:dyDescent="0.25">
      <c r="B14" s="71"/>
      <c r="C14" s="71"/>
      <c r="D14" s="65"/>
      <c r="E14" s="65"/>
      <c r="F14" s="65"/>
      <c r="G14" s="65"/>
      <c r="H14" s="65"/>
      <c r="I14" s="78"/>
      <c r="J14" s="66"/>
      <c r="K14" s="73"/>
      <c r="L14" s="11" t="s">
        <v>21</v>
      </c>
    </row>
    <row r="15" spans="2:12" ht="23.25" customHeight="1" x14ac:dyDescent="0.25">
      <c r="B15" s="71">
        <v>26121600</v>
      </c>
      <c r="C15" s="11" t="s">
        <v>22</v>
      </c>
      <c r="D15" s="65">
        <v>44509374</v>
      </c>
      <c r="E15" s="65">
        <v>0</v>
      </c>
      <c r="F15" s="65">
        <v>0</v>
      </c>
      <c r="G15" s="65">
        <v>44509374</v>
      </c>
      <c r="H15" s="65">
        <v>0</v>
      </c>
      <c r="I15" s="65">
        <v>0</v>
      </c>
      <c r="J15" s="66">
        <v>0</v>
      </c>
      <c r="K15" s="73">
        <f>G15-I15</f>
        <v>44509374</v>
      </c>
      <c r="L15" s="77"/>
    </row>
    <row r="16" spans="2:12" ht="36" x14ac:dyDescent="0.25">
      <c r="B16" s="71"/>
      <c r="C16" s="11" t="s">
        <v>23</v>
      </c>
      <c r="D16" s="65"/>
      <c r="E16" s="65"/>
      <c r="F16" s="65"/>
      <c r="G16" s="65"/>
      <c r="H16" s="65"/>
      <c r="I16" s="65"/>
      <c r="J16" s="66"/>
      <c r="K16" s="73"/>
      <c r="L16" s="77"/>
    </row>
    <row r="17" spans="2:12" ht="24" x14ac:dyDescent="0.25">
      <c r="B17" s="71">
        <v>12352200</v>
      </c>
      <c r="C17" s="71" t="s">
        <v>24</v>
      </c>
      <c r="D17" s="65">
        <v>176981663</v>
      </c>
      <c r="E17" s="65">
        <v>0</v>
      </c>
      <c r="F17" s="65">
        <v>0</v>
      </c>
      <c r="G17" s="65">
        <v>176981663</v>
      </c>
      <c r="H17" s="65">
        <v>0</v>
      </c>
      <c r="I17" s="72">
        <v>18314100</v>
      </c>
      <c r="J17" s="66">
        <v>10.35</v>
      </c>
      <c r="K17" s="73">
        <f>G17-I17</f>
        <v>158667563</v>
      </c>
      <c r="L17" s="11" t="s">
        <v>20</v>
      </c>
    </row>
    <row r="18" spans="2:12" ht="48" x14ac:dyDescent="0.25">
      <c r="B18" s="71"/>
      <c r="C18" s="71"/>
      <c r="D18" s="65"/>
      <c r="E18" s="65"/>
      <c r="F18" s="65"/>
      <c r="G18" s="65"/>
      <c r="H18" s="65"/>
      <c r="I18" s="72"/>
      <c r="J18" s="66"/>
      <c r="K18" s="73"/>
      <c r="L18" s="11" t="s">
        <v>25</v>
      </c>
    </row>
    <row r="19" spans="2:12" ht="48" customHeight="1" x14ac:dyDescent="0.25">
      <c r="B19" s="71">
        <v>10171600</v>
      </c>
      <c r="C19" s="11" t="s">
        <v>22</v>
      </c>
      <c r="D19" s="65">
        <v>170249157</v>
      </c>
      <c r="E19" s="65">
        <v>0</v>
      </c>
      <c r="F19" s="65">
        <v>0</v>
      </c>
      <c r="G19" s="65">
        <v>170249157</v>
      </c>
      <c r="H19" s="65" t="s">
        <v>26</v>
      </c>
      <c r="I19" s="72">
        <v>16229434</v>
      </c>
      <c r="J19" s="66">
        <v>9.5299999999999994</v>
      </c>
      <c r="K19" s="73">
        <f>G19-I19</f>
        <v>154019723</v>
      </c>
      <c r="L19" s="75" t="s">
        <v>17</v>
      </c>
    </row>
    <row r="20" spans="2:12" ht="84.75" customHeight="1" x14ac:dyDescent="0.25">
      <c r="B20" s="71"/>
      <c r="C20" s="11" t="s">
        <v>27</v>
      </c>
      <c r="D20" s="65"/>
      <c r="E20" s="65"/>
      <c r="F20" s="65"/>
      <c r="G20" s="65"/>
      <c r="H20" s="65"/>
      <c r="I20" s="72"/>
      <c r="J20" s="66"/>
      <c r="K20" s="73"/>
      <c r="L20" s="75"/>
    </row>
    <row r="21" spans="2:12" ht="48.75" customHeight="1" x14ac:dyDescent="0.25">
      <c r="B21" s="10">
        <v>32151507</v>
      </c>
      <c r="C21" s="11" t="s">
        <v>28</v>
      </c>
      <c r="D21" s="12">
        <v>46111000</v>
      </c>
      <c r="E21" s="65">
        <v>0</v>
      </c>
      <c r="F21" s="65">
        <v>0</v>
      </c>
      <c r="G21" s="12">
        <v>46111000</v>
      </c>
      <c r="H21" s="12">
        <v>0</v>
      </c>
      <c r="I21" s="12">
        <v>0</v>
      </c>
      <c r="J21" s="14">
        <v>0</v>
      </c>
      <c r="K21" s="9">
        <f>G21-I21</f>
        <v>46111000</v>
      </c>
      <c r="L21" s="15"/>
    </row>
    <row r="22" spans="2:12" ht="60.75" customHeight="1" x14ac:dyDescent="0.25">
      <c r="B22" s="10">
        <v>43211500</v>
      </c>
      <c r="C22" s="11" t="s">
        <v>29</v>
      </c>
      <c r="D22" s="12">
        <v>197458920</v>
      </c>
      <c r="E22" s="65"/>
      <c r="F22" s="65"/>
      <c r="G22" s="12">
        <v>197458920</v>
      </c>
      <c r="H22" s="12" t="s">
        <v>30</v>
      </c>
      <c r="I22" s="12" t="s">
        <v>30</v>
      </c>
      <c r="J22" s="14">
        <v>0</v>
      </c>
      <c r="K22" s="9"/>
      <c r="L22" s="15"/>
    </row>
    <row r="23" spans="2:12" ht="96" customHeight="1" x14ac:dyDescent="0.25">
      <c r="B23" s="71">
        <v>52161523</v>
      </c>
      <c r="C23" s="11" t="s">
        <v>31</v>
      </c>
      <c r="D23" s="65">
        <v>16940000</v>
      </c>
      <c r="E23" s="65">
        <v>0</v>
      </c>
      <c r="F23" s="65">
        <v>0</v>
      </c>
      <c r="G23" s="65">
        <v>16940000</v>
      </c>
      <c r="H23" s="65" t="s">
        <v>30</v>
      </c>
      <c r="I23" s="65" t="s">
        <v>30</v>
      </c>
      <c r="J23" s="66">
        <v>0</v>
      </c>
      <c r="K23" s="73">
        <v>16940000</v>
      </c>
      <c r="L23" s="77"/>
    </row>
    <row r="24" spans="2:12" ht="36.75" customHeight="1" x14ac:dyDescent="0.25">
      <c r="B24" s="71"/>
      <c r="C24" s="11" t="s">
        <v>32</v>
      </c>
      <c r="D24" s="65"/>
      <c r="E24" s="65"/>
      <c r="F24" s="65"/>
      <c r="G24" s="65"/>
      <c r="H24" s="65"/>
      <c r="I24" s="65"/>
      <c r="J24" s="66"/>
      <c r="K24" s="73"/>
      <c r="L24" s="77"/>
    </row>
    <row r="25" spans="2:12" ht="60.75" customHeight="1" x14ac:dyDescent="0.25">
      <c r="B25" s="10">
        <v>42140000</v>
      </c>
      <c r="C25" s="11" t="s">
        <v>33</v>
      </c>
      <c r="D25" s="12">
        <v>61617183</v>
      </c>
      <c r="E25" s="65">
        <v>0</v>
      </c>
      <c r="F25" s="65">
        <v>0</v>
      </c>
      <c r="G25" s="12">
        <v>61617183</v>
      </c>
      <c r="H25" s="12" t="s">
        <v>30</v>
      </c>
      <c r="I25" s="12" t="s">
        <v>30</v>
      </c>
      <c r="J25" s="14">
        <v>0</v>
      </c>
      <c r="K25" s="13">
        <v>61617183</v>
      </c>
      <c r="L25" s="15"/>
    </row>
    <row r="26" spans="2:12" ht="36.75" customHeight="1" x14ac:dyDescent="0.25">
      <c r="B26" s="10">
        <v>15101500</v>
      </c>
      <c r="C26" s="11" t="s">
        <v>34</v>
      </c>
      <c r="D26" s="12">
        <v>24578484</v>
      </c>
      <c r="E26" s="65"/>
      <c r="F26" s="65"/>
      <c r="G26" s="12">
        <v>24578484</v>
      </c>
      <c r="H26" s="12" t="s">
        <v>30</v>
      </c>
      <c r="I26" s="12" t="s">
        <v>30</v>
      </c>
      <c r="J26" s="14">
        <v>0</v>
      </c>
      <c r="K26" s="13">
        <v>24578484</v>
      </c>
      <c r="L26" s="15"/>
    </row>
    <row r="27" spans="2:12" ht="47.25" customHeight="1" x14ac:dyDescent="0.25">
      <c r="B27" s="71">
        <v>72102900</v>
      </c>
      <c r="C27" s="75" t="s">
        <v>35</v>
      </c>
      <c r="D27" s="65">
        <v>1195836596</v>
      </c>
      <c r="E27" s="65">
        <v>0</v>
      </c>
      <c r="F27" s="65">
        <v>0</v>
      </c>
      <c r="G27" s="65">
        <v>1195836596</v>
      </c>
      <c r="H27" s="65" t="s">
        <v>30</v>
      </c>
      <c r="I27" s="65" t="s">
        <v>30</v>
      </c>
      <c r="J27" s="66">
        <v>0</v>
      </c>
      <c r="K27" s="73">
        <v>1195836596</v>
      </c>
      <c r="L27" s="77"/>
    </row>
    <row r="28" spans="2:12" x14ac:dyDescent="0.25">
      <c r="B28" s="71"/>
      <c r="C28" s="75"/>
      <c r="D28" s="65"/>
      <c r="E28" s="65"/>
      <c r="F28" s="65"/>
      <c r="G28" s="65"/>
      <c r="H28" s="65"/>
      <c r="I28" s="65"/>
      <c r="J28" s="66"/>
      <c r="K28" s="73"/>
      <c r="L28" s="77"/>
    </row>
    <row r="29" spans="2:12" ht="48" customHeight="1" x14ac:dyDescent="0.25">
      <c r="B29" s="71">
        <v>53101500</v>
      </c>
      <c r="C29" s="11" t="s">
        <v>36</v>
      </c>
      <c r="D29" s="65">
        <v>104594000</v>
      </c>
      <c r="E29" s="65">
        <v>0</v>
      </c>
      <c r="F29" s="65">
        <v>0</v>
      </c>
      <c r="G29" s="65">
        <v>104594000</v>
      </c>
      <c r="H29" s="65" t="s">
        <v>26</v>
      </c>
      <c r="I29" s="72">
        <v>14816000</v>
      </c>
      <c r="J29" s="66">
        <v>14.17</v>
      </c>
      <c r="K29" s="73">
        <v>89778000</v>
      </c>
      <c r="L29" s="11" t="s">
        <v>20</v>
      </c>
    </row>
    <row r="30" spans="2:12" ht="24" x14ac:dyDescent="0.25">
      <c r="B30" s="71"/>
      <c r="C30" s="11" t="s">
        <v>37</v>
      </c>
      <c r="D30" s="65"/>
      <c r="E30" s="65"/>
      <c r="F30" s="65"/>
      <c r="G30" s="65"/>
      <c r="H30" s="65"/>
      <c r="I30" s="72"/>
      <c r="J30" s="66"/>
      <c r="K30" s="73"/>
      <c r="L30" s="11" t="s">
        <v>38</v>
      </c>
    </row>
    <row r="31" spans="2:12" ht="48" customHeight="1" x14ac:dyDescent="0.25">
      <c r="B31" s="71">
        <v>53101500</v>
      </c>
      <c r="C31" s="11" t="s">
        <v>36</v>
      </c>
      <c r="D31" s="65">
        <v>63720000</v>
      </c>
      <c r="E31" s="65">
        <v>0</v>
      </c>
      <c r="F31" s="65">
        <v>0</v>
      </c>
      <c r="G31" s="65">
        <v>63720000</v>
      </c>
      <c r="H31" s="65" t="s">
        <v>30</v>
      </c>
      <c r="I31" s="65" t="s">
        <v>30</v>
      </c>
      <c r="J31" s="66">
        <v>0</v>
      </c>
      <c r="K31" s="73">
        <v>63720000</v>
      </c>
      <c r="L31" s="77"/>
    </row>
    <row r="32" spans="2:12" ht="24.75" customHeight="1" x14ac:dyDescent="0.25">
      <c r="B32" s="71"/>
      <c r="C32" s="11" t="s">
        <v>39</v>
      </c>
      <c r="D32" s="65"/>
      <c r="E32" s="65"/>
      <c r="F32" s="65"/>
      <c r="G32" s="65"/>
      <c r="H32" s="65"/>
      <c r="I32" s="65"/>
      <c r="J32" s="66"/>
      <c r="K32" s="73"/>
      <c r="L32" s="77"/>
    </row>
    <row r="33" spans="2:12" ht="36" customHeight="1" x14ac:dyDescent="0.25">
      <c r="B33" s="71">
        <v>46000000</v>
      </c>
      <c r="C33" s="11" t="s">
        <v>40</v>
      </c>
      <c r="D33" s="65">
        <v>18684000</v>
      </c>
      <c r="E33" s="65">
        <v>0</v>
      </c>
      <c r="F33" s="65">
        <v>0</v>
      </c>
      <c r="G33" s="65">
        <v>18684000</v>
      </c>
      <c r="H33" s="65" t="s">
        <v>30</v>
      </c>
      <c r="I33" s="65" t="s">
        <v>30</v>
      </c>
      <c r="J33" s="66">
        <v>0</v>
      </c>
      <c r="K33" s="73">
        <v>18684000</v>
      </c>
      <c r="L33" s="77"/>
    </row>
    <row r="34" spans="2:12" x14ac:dyDescent="0.25">
      <c r="B34" s="71"/>
      <c r="C34" s="11" t="s">
        <v>41</v>
      </c>
      <c r="D34" s="65"/>
      <c r="E34" s="65"/>
      <c r="F34" s="65"/>
      <c r="G34" s="65"/>
      <c r="H34" s="65"/>
      <c r="I34" s="65"/>
      <c r="J34" s="66"/>
      <c r="K34" s="73"/>
      <c r="L34" s="77"/>
    </row>
    <row r="35" spans="2:12" ht="20.25" customHeight="1" x14ac:dyDescent="0.25">
      <c r="B35" s="71">
        <v>84151300</v>
      </c>
      <c r="C35" s="71" t="s">
        <v>42</v>
      </c>
      <c r="D35" s="65">
        <v>200000000</v>
      </c>
      <c r="E35" s="65">
        <v>0</v>
      </c>
      <c r="F35" s="65">
        <v>0</v>
      </c>
      <c r="G35" s="65">
        <v>200000000</v>
      </c>
      <c r="H35" s="65" t="s">
        <v>26</v>
      </c>
      <c r="I35" s="72">
        <v>2065238</v>
      </c>
      <c r="J35" s="66">
        <v>1.03</v>
      </c>
      <c r="K35" s="73">
        <v>197934762</v>
      </c>
      <c r="L35" s="75" t="s">
        <v>43</v>
      </c>
    </row>
    <row r="36" spans="2:12" x14ac:dyDescent="0.25">
      <c r="B36" s="71"/>
      <c r="C36" s="71"/>
      <c r="D36" s="65"/>
      <c r="E36" s="65"/>
      <c r="F36" s="65"/>
      <c r="G36" s="65"/>
      <c r="H36" s="65"/>
      <c r="I36" s="72"/>
      <c r="J36" s="66"/>
      <c r="K36" s="73"/>
      <c r="L36" s="75"/>
    </row>
    <row r="37" spans="2:12" x14ac:dyDescent="0.25">
      <c r="B37" s="71"/>
      <c r="C37" s="71"/>
      <c r="D37" s="65"/>
      <c r="E37" s="65">
        <v>0</v>
      </c>
      <c r="F37" s="65">
        <v>0</v>
      </c>
      <c r="G37" s="65"/>
      <c r="H37" s="65"/>
      <c r="I37" s="72"/>
      <c r="J37" s="66"/>
      <c r="K37" s="73"/>
      <c r="L37" s="75"/>
    </row>
    <row r="38" spans="2:12" ht="36" customHeight="1" x14ac:dyDescent="0.25">
      <c r="B38" s="71">
        <v>82000000</v>
      </c>
      <c r="C38" s="11" t="s">
        <v>44</v>
      </c>
      <c r="D38" s="65">
        <v>57750105</v>
      </c>
      <c r="E38" s="65"/>
      <c r="F38" s="65"/>
      <c r="G38" s="65">
        <v>57750105</v>
      </c>
      <c r="H38" s="65" t="s">
        <v>30</v>
      </c>
      <c r="I38" s="65" t="s">
        <v>30</v>
      </c>
      <c r="J38" s="66">
        <v>0</v>
      </c>
      <c r="K38" s="73">
        <v>57750105</v>
      </c>
      <c r="L38" s="77"/>
    </row>
    <row r="39" spans="2:12" ht="24.75" customHeight="1" x14ac:dyDescent="0.25">
      <c r="B39" s="71"/>
      <c r="C39" s="11" t="s">
        <v>45</v>
      </c>
      <c r="D39" s="65"/>
      <c r="E39" s="65">
        <v>0</v>
      </c>
      <c r="F39" s="65">
        <v>0</v>
      </c>
      <c r="G39" s="65"/>
      <c r="H39" s="65"/>
      <c r="I39" s="65"/>
      <c r="J39" s="66"/>
      <c r="K39" s="73"/>
      <c r="L39" s="77"/>
    </row>
    <row r="40" spans="2:12" ht="24.75" customHeight="1" x14ac:dyDescent="0.25">
      <c r="B40" s="10">
        <v>86101700</v>
      </c>
      <c r="C40" s="11" t="s">
        <v>46</v>
      </c>
      <c r="D40" s="12">
        <v>192250000</v>
      </c>
      <c r="E40" s="65"/>
      <c r="F40" s="65"/>
      <c r="G40" s="12">
        <v>192250000</v>
      </c>
      <c r="H40" s="12" t="s">
        <v>30</v>
      </c>
      <c r="I40" s="12" t="s">
        <v>30</v>
      </c>
      <c r="J40" s="14">
        <v>0</v>
      </c>
      <c r="K40" s="13">
        <v>192250000</v>
      </c>
      <c r="L40" s="15"/>
    </row>
    <row r="41" spans="2:12" ht="38.25" customHeight="1" x14ac:dyDescent="0.25">
      <c r="B41" s="71">
        <v>78111700</v>
      </c>
      <c r="C41" s="75" t="s">
        <v>47</v>
      </c>
      <c r="D41" s="65">
        <v>3561663500</v>
      </c>
      <c r="E41" s="65">
        <v>0</v>
      </c>
      <c r="F41" s="65">
        <v>0</v>
      </c>
      <c r="G41" s="65">
        <v>3561663500</v>
      </c>
      <c r="H41" s="65" t="s">
        <v>30</v>
      </c>
      <c r="I41" s="65" t="s">
        <v>30</v>
      </c>
      <c r="J41" s="66">
        <v>0</v>
      </c>
      <c r="K41" s="73">
        <v>3561663500</v>
      </c>
      <c r="L41" s="77"/>
    </row>
    <row r="42" spans="2:12" x14ac:dyDescent="0.25">
      <c r="B42" s="71"/>
      <c r="C42" s="75"/>
      <c r="D42" s="65"/>
      <c r="E42" s="65"/>
      <c r="F42" s="65"/>
      <c r="G42" s="65"/>
      <c r="H42" s="65"/>
      <c r="I42" s="65"/>
      <c r="J42" s="66"/>
      <c r="K42" s="73"/>
      <c r="L42" s="77"/>
    </row>
    <row r="43" spans="2:12" ht="56.25" customHeight="1" x14ac:dyDescent="0.25">
      <c r="B43" s="71">
        <v>53102700</v>
      </c>
      <c r="C43" s="11" t="s">
        <v>48</v>
      </c>
      <c r="D43" s="65">
        <v>858570000</v>
      </c>
      <c r="E43" s="65">
        <v>0</v>
      </c>
      <c r="F43" s="65">
        <v>0</v>
      </c>
      <c r="G43" s="65">
        <v>858570000</v>
      </c>
      <c r="H43" s="65">
        <v>13991089</v>
      </c>
      <c r="I43" s="72">
        <v>13991089</v>
      </c>
      <c r="J43" s="66" t="s">
        <v>49</v>
      </c>
      <c r="K43" s="73">
        <v>844578911</v>
      </c>
      <c r="L43" s="75" t="s">
        <v>50</v>
      </c>
    </row>
    <row r="44" spans="2:12" x14ac:dyDescent="0.25">
      <c r="B44" s="71"/>
      <c r="C44" s="11" t="s">
        <v>51</v>
      </c>
      <c r="D44" s="65"/>
      <c r="E44" s="65"/>
      <c r="F44" s="65"/>
      <c r="G44" s="65"/>
      <c r="H44" s="65"/>
      <c r="I44" s="72"/>
      <c r="J44" s="66"/>
      <c r="K44" s="73"/>
      <c r="L44" s="75"/>
    </row>
    <row r="45" spans="2:12" x14ac:dyDescent="0.25">
      <c r="B45" s="71">
        <v>78000000</v>
      </c>
      <c r="C45" s="71" t="s">
        <v>52</v>
      </c>
      <c r="D45" s="65">
        <v>125000000</v>
      </c>
      <c r="E45" s="65">
        <v>0</v>
      </c>
      <c r="F45" s="65">
        <v>0</v>
      </c>
      <c r="G45" s="65">
        <v>125000000</v>
      </c>
      <c r="H45" s="65" t="s">
        <v>26</v>
      </c>
      <c r="I45" s="72">
        <v>19890000</v>
      </c>
      <c r="J45" s="66">
        <v>15.91</v>
      </c>
      <c r="K45" s="73">
        <v>105110000</v>
      </c>
      <c r="L45" s="71" t="s">
        <v>53</v>
      </c>
    </row>
    <row r="46" spans="2:12" ht="36" customHeight="1" x14ac:dyDescent="0.25">
      <c r="B46" s="71"/>
      <c r="C46" s="71"/>
      <c r="D46" s="65"/>
      <c r="E46" s="65"/>
      <c r="F46" s="65"/>
      <c r="G46" s="65"/>
      <c r="H46" s="65"/>
      <c r="I46" s="72"/>
      <c r="J46" s="66"/>
      <c r="K46" s="73"/>
      <c r="L46" s="71"/>
    </row>
    <row r="47" spans="2:12" ht="24" x14ac:dyDescent="0.25">
      <c r="B47" s="10">
        <v>56111500</v>
      </c>
      <c r="C47" s="11" t="s">
        <v>54</v>
      </c>
      <c r="D47" s="12">
        <v>115000000</v>
      </c>
      <c r="E47" s="65">
        <v>0</v>
      </c>
      <c r="F47" s="65">
        <v>0</v>
      </c>
      <c r="G47" s="12">
        <v>115000000</v>
      </c>
      <c r="H47" s="12" t="s">
        <v>30</v>
      </c>
      <c r="I47" s="12" t="s">
        <v>30</v>
      </c>
      <c r="J47" s="14">
        <v>0</v>
      </c>
      <c r="K47" s="13">
        <v>115000000</v>
      </c>
      <c r="L47" s="15"/>
    </row>
    <row r="48" spans="2:12" x14ac:dyDescent="0.25">
      <c r="B48" s="71">
        <v>92121504</v>
      </c>
      <c r="C48" s="75" t="s">
        <v>55</v>
      </c>
      <c r="D48" s="65">
        <v>1100000000</v>
      </c>
      <c r="E48" s="65"/>
      <c r="F48" s="65"/>
      <c r="G48" s="65">
        <v>1100000000</v>
      </c>
      <c r="H48" s="65">
        <v>628845582</v>
      </c>
      <c r="I48" s="72" t="s">
        <v>56</v>
      </c>
      <c r="J48" s="66" t="s">
        <v>57</v>
      </c>
      <c r="K48" s="73">
        <v>471154418</v>
      </c>
      <c r="L48" s="75" t="s">
        <v>58</v>
      </c>
    </row>
    <row r="49" spans="2:12" x14ac:dyDescent="0.25">
      <c r="B49" s="71"/>
      <c r="C49" s="75"/>
      <c r="D49" s="65"/>
      <c r="E49" s="65">
        <v>0</v>
      </c>
      <c r="F49" s="65">
        <v>0</v>
      </c>
      <c r="G49" s="65"/>
      <c r="H49" s="65"/>
      <c r="I49" s="72"/>
      <c r="J49" s="66"/>
      <c r="K49" s="73"/>
      <c r="L49" s="75"/>
    </row>
    <row r="50" spans="2:12" ht="36.75" customHeight="1" x14ac:dyDescent="0.25">
      <c r="B50" s="10">
        <v>12151800</v>
      </c>
      <c r="C50" s="11" t="s">
        <v>59</v>
      </c>
      <c r="D50" s="12">
        <v>25376000</v>
      </c>
      <c r="E50" s="65"/>
      <c r="F50" s="65"/>
      <c r="G50" s="12">
        <v>25376000</v>
      </c>
      <c r="H50" s="12" t="s">
        <v>30</v>
      </c>
      <c r="I50" s="12" t="s">
        <v>30</v>
      </c>
      <c r="J50" s="14">
        <v>0</v>
      </c>
      <c r="K50" s="13">
        <v>25376000</v>
      </c>
      <c r="L50" s="15"/>
    </row>
    <row r="51" spans="2:12" x14ac:dyDescent="0.25">
      <c r="B51" s="71">
        <v>49121503</v>
      </c>
      <c r="C51" s="71" t="s">
        <v>60</v>
      </c>
      <c r="D51" s="65">
        <v>52980000</v>
      </c>
      <c r="E51" s="65">
        <v>0</v>
      </c>
      <c r="F51" s="65">
        <v>0</v>
      </c>
      <c r="G51" s="65">
        <v>52980000</v>
      </c>
      <c r="H51" s="65" t="s">
        <v>26</v>
      </c>
      <c r="I51" s="72">
        <v>13123320</v>
      </c>
      <c r="J51" s="66">
        <v>24.77</v>
      </c>
      <c r="K51" s="73">
        <v>39856680</v>
      </c>
      <c r="L51" s="71" t="s">
        <v>61</v>
      </c>
    </row>
    <row r="52" spans="2:12" ht="37.5" customHeight="1" x14ac:dyDescent="0.25">
      <c r="B52" s="71"/>
      <c r="C52" s="71"/>
      <c r="D52" s="65"/>
      <c r="E52" s="65"/>
      <c r="F52" s="65"/>
      <c r="G52" s="65"/>
      <c r="H52" s="65"/>
      <c r="I52" s="72"/>
      <c r="J52" s="66"/>
      <c r="K52" s="73"/>
      <c r="L52" s="71"/>
    </row>
    <row r="53" spans="2:12" x14ac:dyDescent="0.25">
      <c r="B53" s="74"/>
      <c r="C53" s="59" t="s">
        <v>62</v>
      </c>
      <c r="D53" s="65">
        <v>1925755749</v>
      </c>
      <c r="E53" s="65">
        <v>356000000</v>
      </c>
      <c r="F53" s="65">
        <v>0</v>
      </c>
      <c r="G53" s="65">
        <f>D53+E53-F53</f>
        <v>2281755749</v>
      </c>
      <c r="H53" s="65">
        <v>1384250000</v>
      </c>
      <c r="I53" s="65">
        <f>708193409+H53</f>
        <v>2092443409</v>
      </c>
      <c r="J53" s="76" t="s">
        <v>63</v>
      </c>
      <c r="K53" s="70">
        <f>G53-I53</f>
        <v>189312340</v>
      </c>
      <c r="L53" s="75"/>
    </row>
    <row r="54" spans="2:12" ht="48" customHeight="1" x14ac:dyDescent="0.25">
      <c r="B54" s="74"/>
      <c r="C54" s="60"/>
      <c r="D54" s="65"/>
      <c r="E54" s="65"/>
      <c r="F54" s="65"/>
      <c r="G54" s="65"/>
      <c r="H54" s="65"/>
      <c r="I54" s="65"/>
      <c r="J54" s="76"/>
      <c r="K54" s="66"/>
      <c r="L54" s="75"/>
    </row>
    <row r="55" spans="2:12" ht="14.25" customHeight="1" x14ac:dyDescent="0.25">
      <c r="B55" s="74"/>
      <c r="C55" s="61"/>
      <c r="D55" s="65"/>
      <c r="E55" s="65"/>
      <c r="F55" s="65"/>
      <c r="G55" s="65"/>
      <c r="H55" s="65"/>
      <c r="I55" s="65"/>
      <c r="J55" s="76"/>
      <c r="K55" s="66"/>
      <c r="L55" s="75"/>
    </row>
    <row r="56" spans="2:12" ht="15" customHeight="1" x14ac:dyDescent="0.25">
      <c r="B56" s="74"/>
      <c r="C56" s="59" t="s">
        <v>64</v>
      </c>
      <c r="D56" s="65">
        <v>1288000000</v>
      </c>
      <c r="E56" s="65">
        <v>0</v>
      </c>
      <c r="F56" s="65">
        <v>0</v>
      </c>
      <c r="G56" s="65">
        <v>1288000000</v>
      </c>
      <c r="H56" s="65">
        <v>780700000</v>
      </c>
      <c r="I56" s="65">
        <f>404400000+H56</f>
        <v>1185100000</v>
      </c>
      <c r="J56" s="66">
        <v>92.01</v>
      </c>
      <c r="K56" s="70">
        <f>D56-I56</f>
        <v>102900000</v>
      </c>
      <c r="L56" s="75"/>
    </row>
    <row r="57" spans="2:12" ht="110.25" customHeight="1" x14ac:dyDescent="0.25">
      <c r="B57" s="74"/>
      <c r="C57" s="60"/>
      <c r="D57" s="65"/>
      <c r="E57" s="65"/>
      <c r="F57" s="65"/>
      <c r="G57" s="65"/>
      <c r="H57" s="65"/>
      <c r="I57" s="65"/>
      <c r="J57" s="66"/>
      <c r="K57" s="66"/>
      <c r="L57" s="75"/>
    </row>
    <row r="58" spans="2:12" ht="15" hidden="1" customHeight="1" x14ac:dyDescent="0.25">
      <c r="B58" s="74"/>
      <c r="C58" s="61"/>
      <c r="D58" s="65"/>
      <c r="E58" s="65">
        <v>0</v>
      </c>
      <c r="F58" s="65">
        <v>0</v>
      </c>
      <c r="G58" s="65"/>
      <c r="H58" s="65"/>
      <c r="I58" s="65"/>
      <c r="J58" s="66"/>
      <c r="K58" s="66"/>
      <c r="L58" s="75"/>
    </row>
    <row r="59" spans="2:12" x14ac:dyDescent="0.25">
      <c r="B59" s="74"/>
      <c r="C59" s="59" t="s">
        <v>65</v>
      </c>
      <c r="D59" s="65">
        <v>1429388800</v>
      </c>
      <c r="E59" s="65"/>
      <c r="F59" s="65"/>
      <c r="G59" s="65">
        <v>1429388800</v>
      </c>
      <c r="H59" s="65">
        <v>692843410</v>
      </c>
      <c r="I59" s="65">
        <f>428816640+H59</f>
        <v>1121660050</v>
      </c>
      <c r="J59" s="66">
        <v>78.47</v>
      </c>
      <c r="K59" s="70">
        <f>D59-I59</f>
        <v>307728750</v>
      </c>
      <c r="L59" s="75"/>
    </row>
    <row r="60" spans="2:12" ht="69" customHeight="1" x14ac:dyDescent="0.25">
      <c r="B60" s="74"/>
      <c r="C60" s="61"/>
      <c r="D60" s="65"/>
      <c r="E60" s="65">
        <v>0</v>
      </c>
      <c r="F60" s="65">
        <v>0</v>
      </c>
      <c r="G60" s="65"/>
      <c r="H60" s="65"/>
      <c r="I60" s="65"/>
      <c r="J60" s="66"/>
      <c r="K60" s="66"/>
      <c r="L60" s="75"/>
    </row>
    <row r="61" spans="2:12" x14ac:dyDescent="0.25">
      <c r="B61" s="74"/>
      <c r="C61" s="59" t="s">
        <v>66</v>
      </c>
      <c r="D61" s="65">
        <v>2358975400</v>
      </c>
      <c r="E61" s="65"/>
      <c r="F61" s="65"/>
      <c r="G61" s="65">
        <v>2358975400</v>
      </c>
      <c r="H61" s="65">
        <v>374492800</v>
      </c>
      <c r="I61" s="65">
        <f>678155220+H61</f>
        <v>1052648020</v>
      </c>
      <c r="J61" s="66">
        <v>44.62</v>
      </c>
      <c r="K61" s="70">
        <f>D61-I61</f>
        <v>1306327380</v>
      </c>
      <c r="L61" s="75"/>
    </row>
    <row r="62" spans="2:12" ht="62.25" customHeight="1" x14ac:dyDescent="0.25">
      <c r="B62" s="74"/>
      <c r="C62" s="61"/>
      <c r="D62" s="65"/>
      <c r="E62" s="65">
        <v>0</v>
      </c>
      <c r="F62" s="65">
        <v>0</v>
      </c>
      <c r="G62" s="65"/>
      <c r="H62" s="65"/>
      <c r="I62" s="65"/>
      <c r="J62" s="66"/>
      <c r="K62" s="66"/>
      <c r="L62" s="75"/>
    </row>
    <row r="63" spans="2:12" x14ac:dyDescent="0.25">
      <c r="B63" s="74"/>
      <c r="C63" s="62" t="s">
        <v>67</v>
      </c>
      <c r="D63" s="65">
        <v>1450000000</v>
      </c>
      <c r="E63" s="65"/>
      <c r="F63" s="65"/>
      <c r="G63" s="65">
        <v>1450000000</v>
      </c>
      <c r="H63" s="65">
        <v>107747705</v>
      </c>
      <c r="I63" s="65">
        <f>535559427+H63</f>
        <v>643307132</v>
      </c>
      <c r="J63" s="66">
        <v>44.36</v>
      </c>
      <c r="K63" s="70">
        <f>D63-I63</f>
        <v>806692868</v>
      </c>
      <c r="L63" s="75"/>
    </row>
    <row r="64" spans="2:12" ht="108" customHeight="1" x14ac:dyDescent="0.25">
      <c r="B64" s="74"/>
      <c r="C64" s="63"/>
      <c r="D64" s="65"/>
      <c r="E64" s="65">
        <v>0</v>
      </c>
      <c r="F64" s="65">
        <v>0</v>
      </c>
      <c r="G64" s="65"/>
      <c r="H64" s="65"/>
      <c r="I64" s="65"/>
      <c r="J64" s="66"/>
      <c r="K64" s="66"/>
      <c r="L64" s="75"/>
    </row>
    <row r="65" spans="2:12" x14ac:dyDescent="0.25">
      <c r="B65" s="74"/>
      <c r="C65" s="64"/>
      <c r="D65" s="65"/>
      <c r="E65" s="65"/>
      <c r="F65" s="65"/>
      <c r="G65" s="65"/>
      <c r="H65" s="65"/>
      <c r="I65" s="65"/>
      <c r="J65" s="66"/>
      <c r="K65" s="66"/>
      <c r="L65" s="75"/>
    </row>
    <row r="66" spans="2:12" ht="45" customHeight="1" x14ac:dyDescent="0.25">
      <c r="B66" s="74"/>
      <c r="C66" s="68" t="s">
        <v>68</v>
      </c>
      <c r="D66" s="69">
        <v>376247680</v>
      </c>
      <c r="E66" s="65">
        <v>0</v>
      </c>
      <c r="F66" s="65">
        <v>0</v>
      </c>
      <c r="G66" s="69">
        <v>376247680</v>
      </c>
      <c r="H66" s="65" t="s">
        <v>30</v>
      </c>
      <c r="I66" s="65" t="s">
        <v>30</v>
      </c>
      <c r="J66" s="66">
        <v>0</v>
      </c>
      <c r="K66" s="67">
        <v>376247680</v>
      </c>
      <c r="L66" s="75"/>
    </row>
    <row r="67" spans="2:12" x14ac:dyDescent="0.25">
      <c r="B67" s="74"/>
      <c r="C67" s="68"/>
      <c r="D67" s="69"/>
      <c r="E67" s="65"/>
      <c r="F67" s="65"/>
      <c r="G67" s="69"/>
      <c r="H67" s="65"/>
      <c r="I67" s="65"/>
      <c r="J67" s="66"/>
      <c r="K67" s="67"/>
      <c r="L67" s="75"/>
    </row>
    <row r="68" spans="2:12" ht="7.5" customHeight="1" x14ac:dyDescent="0.25">
      <c r="B68" s="74"/>
      <c r="C68" s="68"/>
      <c r="D68" s="69"/>
      <c r="E68" s="65">
        <v>0</v>
      </c>
      <c r="F68" s="65">
        <v>0</v>
      </c>
      <c r="G68" s="69"/>
      <c r="H68" s="65"/>
      <c r="I68" s="65"/>
      <c r="J68" s="66"/>
      <c r="K68" s="67"/>
      <c r="L68" s="75"/>
    </row>
    <row r="69" spans="2:12" ht="15" hidden="1" customHeight="1" x14ac:dyDescent="0.25">
      <c r="B69" s="74"/>
      <c r="C69" s="68"/>
      <c r="D69" s="69"/>
      <c r="E69" s="65"/>
      <c r="F69" s="65"/>
      <c r="G69" s="69"/>
      <c r="H69" s="65"/>
      <c r="I69" s="65"/>
      <c r="J69" s="66"/>
      <c r="K69" s="67"/>
      <c r="L69" s="75"/>
    </row>
    <row r="70" spans="2:12" ht="36" customHeight="1" x14ac:dyDescent="0.25">
      <c r="B70" s="74"/>
      <c r="C70" s="68" t="s">
        <v>69</v>
      </c>
      <c r="D70" s="69">
        <v>20844000</v>
      </c>
      <c r="E70" s="65">
        <v>0</v>
      </c>
      <c r="F70" s="65">
        <v>0</v>
      </c>
      <c r="G70" s="69">
        <v>20844000</v>
      </c>
      <c r="H70" s="65" t="s">
        <v>30</v>
      </c>
      <c r="I70" s="65" t="s">
        <v>30</v>
      </c>
      <c r="J70" s="66">
        <v>0</v>
      </c>
      <c r="K70" s="67">
        <v>20844000</v>
      </c>
      <c r="L70" s="75"/>
    </row>
    <row r="71" spans="2:12" x14ac:dyDescent="0.25">
      <c r="B71" s="74"/>
      <c r="C71" s="68"/>
      <c r="D71" s="69"/>
      <c r="E71" s="65"/>
      <c r="F71" s="65"/>
      <c r="G71" s="69"/>
      <c r="H71" s="65"/>
      <c r="I71" s="65"/>
      <c r="J71" s="66"/>
      <c r="K71" s="67"/>
      <c r="L71" s="75"/>
    </row>
    <row r="72" spans="2:12" x14ac:dyDescent="0.25">
      <c r="B72" s="74"/>
      <c r="C72" s="68"/>
      <c r="D72" s="69"/>
      <c r="E72" s="65">
        <v>0</v>
      </c>
      <c r="F72" s="65">
        <v>0</v>
      </c>
      <c r="G72" s="69"/>
      <c r="H72" s="65"/>
      <c r="I72" s="65"/>
      <c r="J72" s="66"/>
      <c r="K72" s="67"/>
      <c r="L72" s="75"/>
    </row>
    <row r="73" spans="2:12" ht="18" customHeight="1" x14ac:dyDescent="0.25">
      <c r="B73" s="74"/>
      <c r="C73" s="68" t="s">
        <v>70</v>
      </c>
      <c r="D73" s="69">
        <v>46710000</v>
      </c>
      <c r="E73" s="65"/>
      <c r="F73" s="65"/>
      <c r="G73" s="69">
        <v>46710000</v>
      </c>
      <c r="H73" s="65">
        <v>3492515</v>
      </c>
      <c r="I73" s="65">
        <f>9803189+_GoBack</f>
        <v>13295704</v>
      </c>
      <c r="J73" s="66">
        <v>28.46</v>
      </c>
      <c r="K73" s="70">
        <f>D73-I73</f>
        <v>33414296</v>
      </c>
      <c r="L73" s="75"/>
    </row>
    <row r="74" spans="2:12" x14ac:dyDescent="0.25">
      <c r="B74" s="74"/>
      <c r="C74" s="68"/>
      <c r="D74" s="69"/>
      <c r="E74" s="65">
        <v>0</v>
      </c>
      <c r="F74" s="65">
        <v>0</v>
      </c>
      <c r="G74" s="69"/>
      <c r="H74" s="65"/>
      <c r="I74" s="65"/>
      <c r="J74" s="66"/>
      <c r="K74" s="66"/>
      <c r="L74" s="75"/>
    </row>
    <row r="75" spans="2:12" x14ac:dyDescent="0.25">
      <c r="B75" s="74"/>
      <c r="C75" s="68"/>
      <c r="D75" s="69"/>
      <c r="E75" s="65"/>
      <c r="F75" s="65"/>
      <c r="G75" s="69"/>
      <c r="H75" s="65"/>
      <c r="I75" s="65"/>
      <c r="J75" s="66"/>
      <c r="K75" s="66"/>
      <c r="L75" s="75"/>
    </row>
    <row r="76" spans="2:12" ht="279" customHeight="1" x14ac:dyDescent="0.25">
      <c r="B76" s="74"/>
      <c r="C76" s="68" t="s">
        <v>71</v>
      </c>
      <c r="D76" s="69">
        <v>40000000</v>
      </c>
      <c r="E76" s="65">
        <v>0</v>
      </c>
      <c r="F76" s="65">
        <v>0</v>
      </c>
      <c r="G76" s="69">
        <v>40000000</v>
      </c>
      <c r="H76" s="65" t="s">
        <v>30</v>
      </c>
      <c r="I76" s="65" t="s">
        <v>30</v>
      </c>
      <c r="J76" s="66">
        <v>0</v>
      </c>
      <c r="K76" s="67">
        <v>40000000</v>
      </c>
      <c r="L76" s="75"/>
    </row>
    <row r="77" spans="2:12" ht="1.5" customHeight="1" x14ac:dyDescent="0.25">
      <c r="B77" s="74"/>
      <c r="C77" s="68"/>
      <c r="D77" s="69"/>
      <c r="E77" s="65"/>
      <c r="F77" s="65"/>
      <c r="G77" s="69"/>
      <c r="H77" s="65"/>
      <c r="I77" s="65"/>
      <c r="J77" s="66"/>
      <c r="K77" s="67"/>
      <c r="L77" s="75"/>
    </row>
    <row r="78" spans="2:12" ht="15" hidden="1" customHeight="1" x14ac:dyDescent="0.25">
      <c r="B78" s="74"/>
      <c r="C78" s="68"/>
      <c r="D78" s="69"/>
      <c r="E78" s="65">
        <v>0</v>
      </c>
      <c r="F78" s="65">
        <v>0</v>
      </c>
      <c r="G78" s="69"/>
      <c r="H78" s="65"/>
      <c r="I78" s="65"/>
      <c r="J78" s="66"/>
      <c r="K78" s="67"/>
      <c r="L78" s="75"/>
    </row>
    <row r="79" spans="2:12" ht="15" hidden="1" customHeight="1" x14ac:dyDescent="0.25">
      <c r="B79" s="74"/>
      <c r="C79" s="68"/>
      <c r="D79" s="69"/>
      <c r="E79" s="65"/>
      <c r="F79" s="65"/>
      <c r="G79" s="69"/>
      <c r="H79" s="65"/>
      <c r="I79" s="65"/>
      <c r="J79" s="66"/>
      <c r="K79" s="67"/>
      <c r="L79" s="75"/>
    </row>
    <row r="80" spans="2:12" ht="15" hidden="1" customHeight="1" x14ac:dyDescent="0.25">
      <c r="B80" s="74"/>
      <c r="C80" s="68"/>
      <c r="D80" s="69"/>
      <c r="E80" s="65">
        <v>0</v>
      </c>
      <c r="F80" s="65">
        <v>0</v>
      </c>
      <c r="G80" s="69"/>
      <c r="H80" s="65"/>
      <c r="I80" s="65"/>
      <c r="J80" s="66"/>
      <c r="K80" s="67"/>
      <c r="L80" s="75"/>
    </row>
    <row r="81" spans="2:12" ht="15" hidden="1" customHeight="1" x14ac:dyDescent="0.25">
      <c r="B81" s="74"/>
      <c r="C81" s="68"/>
      <c r="D81" s="69"/>
      <c r="E81" s="65"/>
      <c r="F81" s="65"/>
      <c r="G81" s="69"/>
      <c r="H81" s="65"/>
      <c r="I81" s="65"/>
      <c r="J81" s="66"/>
      <c r="K81" s="67"/>
      <c r="L81" s="75"/>
    </row>
    <row r="82" spans="2:12" ht="15" hidden="1" customHeight="1" x14ac:dyDescent="0.25">
      <c r="B82" s="74"/>
      <c r="C82" s="68"/>
      <c r="D82" s="69"/>
      <c r="E82" s="65">
        <v>0</v>
      </c>
      <c r="F82" s="65">
        <v>0</v>
      </c>
      <c r="G82" s="69"/>
      <c r="H82" s="65"/>
      <c r="I82" s="65"/>
      <c r="J82" s="66"/>
      <c r="K82" s="67"/>
      <c r="L82" s="75"/>
    </row>
    <row r="83" spans="2:12" x14ac:dyDescent="0.25">
      <c r="B83" s="15"/>
      <c r="C83" s="1" t="s">
        <v>72</v>
      </c>
      <c r="D83" s="7">
        <f>SUM(D11:D82)</f>
        <v>17648685106</v>
      </c>
      <c r="E83" s="65"/>
      <c r="F83" s="65"/>
      <c r="G83" s="7">
        <f>SUM(G11:G82)</f>
        <v>18004685106</v>
      </c>
      <c r="H83" s="8">
        <f>SUM(H11:H82)</f>
        <v>3993647810</v>
      </c>
      <c r="I83" s="8">
        <f>SUM(I11:I82)</f>
        <v>6245146749</v>
      </c>
      <c r="J83" s="3">
        <v>0.3453</v>
      </c>
      <c r="K83" s="4">
        <f>SUM(K11:K82)</f>
        <v>10933233855</v>
      </c>
      <c r="L83" s="15"/>
    </row>
    <row r="87" spans="2:12" x14ac:dyDescent="0.25">
      <c r="J87" s="6"/>
      <c r="K87" s="6"/>
    </row>
    <row r="88" spans="2:12" ht="21.75" customHeight="1" x14ac:dyDescent="0.25">
      <c r="B88" s="52" t="s">
        <v>73</v>
      </c>
      <c r="C88" s="52"/>
      <c r="D88" s="5"/>
      <c r="E88" s="5"/>
      <c r="F88" s="52" t="s">
        <v>74</v>
      </c>
      <c r="G88" s="52"/>
      <c r="J88" s="54" t="s">
        <v>75</v>
      </c>
      <c r="K88" s="54"/>
    </row>
    <row r="89" spans="2:12" ht="33" customHeight="1" x14ac:dyDescent="0.25">
      <c r="B89" s="53" t="s">
        <v>76</v>
      </c>
      <c r="C89" s="53"/>
      <c r="D89" s="5"/>
      <c r="E89" s="5"/>
      <c r="F89" s="54" t="s">
        <v>77</v>
      </c>
      <c r="G89" s="54"/>
      <c r="J89" s="54" t="s">
        <v>78</v>
      </c>
      <c r="K89" s="54"/>
    </row>
  </sheetData>
  <mergeCells count="312">
    <mergeCell ref="E9:F9"/>
    <mergeCell ref="H9:I9"/>
    <mergeCell ref="C11:C12"/>
    <mergeCell ref="L11:L12"/>
    <mergeCell ref="B13:B14"/>
    <mergeCell ref="D13:D14"/>
    <mergeCell ref="E13:E14"/>
    <mergeCell ref="F13:F14"/>
    <mergeCell ref="G13:G14"/>
    <mergeCell ref="H13:H14"/>
    <mergeCell ref="K11:K12"/>
    <mergeCell ref="I11:I12"/>
    <mergeCell ref="J11:J12"/>
    <mergeCell ref="L9:L10"/>
    <mergeCell ref="L23:L24"/>
    <mergeCell ref="C27:C28"/>
    <mergeCell ref="E27:E28"/>
    <mergeCell ref="F27:F28"/>
    <mergeCell ref="L27:L28"/>
    <mergeCell ref="K23:K24"/>
    <mergeCell ref="K27:K28"/>
    <mergeCell ref="I13:I14"/>
    <mergeCell ref="J13:J14"/>
    <mergeCell ref="K13:K14"/>
    <mergeCell ref="L15:L16"/>
    <mergeCell ref="E19:E20"/>
    <mergeCell ref="F19:F20"/>
    <mergeCell ref="L19:L20"/>
    <mergeCell ref="J15:J16"/>
    <mergeCell ref="K15:K16"/>
    <mergeCell ref="H17:H18"/>
    <mergeCell ref="E21:E22"/>
    <mergeCell ref="F21:F22"/>
    <mergeCell ref="E25:E26"/>
    <mergeCell ref="F25:F26"/>
    <mergeCell ref="C13:C14"/>
    <mergeCell ref="I17:I18"/>
    <mergeCell ref="J17:J18"/>
    <mergeCell ref="I29:I30"/>
    <mergeCell ref="J29:J30"/>
    <mergeCell ref="J33:J34"/>
    <mergeCell ref="K29:K30"/>
    <mergeCell ref="B31:B32"/>
    <mergeCell ref="D31:D32"/>
    <mergeCell ref="E31:E32"/>
    <mergeCell ref="F31:F32"/>
    <mergeCell ref="G31:G32"/>
    <mergeCell ref="H31:H32"/>
    <mergeCell ref="I31:I32"/>
    <mergeCell ref="B29:B30"/>
    <mergeCell ref="D29:D30"/>
    <mergeCell ref="E29:E30"/>
    <mergeCell ref="F29:F30"/>
    <mergeCell ref="G29:G30"/>
    <mergeCell ref="H29:H30"/>
    <mergeCell ref="J31:J32"/>
    <mergeCell ref="K31:K32"/>
    <mergeCell ref="L31:L32"/>
    <mergeCell ref="E35:E36"/>
    <mergeCell ref="F35:F36"/>
    <mergeCell ref="E37:E38"/>
    <mergeCell ref="F37:F38"/>
    <mergeCell ref="L38:L39"/>
    <mergeCell ref="B33:B34"/>
    <mergeCell ref="D33:D34"/>
    <mergeCell ref="E33:E34"/>
    <mergeCell ref="F33:F34"/>
    <mergeCell ref="G33:G34"/>
    <mergeCell ref="H33:H34"/>
    <mergeCell ref="I33:I34"/>
    <mergeCell ref="K33:K34"/>
    <mergeCell ref="L33:L34"/>
    <mergeCell ref="L35:L37"/>
    <mergeCell ref="J35:J37"/>
    <mergeCell ref="K35:K37"/>
    <mergeCell ref="I38:I39"/>
    <mergeCell ref="J38:J39"/>
    <mergeCell ref="K38:K39"/>
    <mergeCell ref="B35:B37"/>
    <mergeCell ref="C35:C37"/>
    <mergeCell ref="D35:D37"/>
    <mergeCell ref="G35:G37"/>
    <mergeCell ref="H35:H37"/>
    <mergeCell ref="I35:I37"/>
    <mergeCell ref="B43:B44"/>
    <mergeCell ref="D43:D44"/>
    <mergeCell ref="L41:L42"/>
    <mergeCell ref="K41:K42"/>
    <mergeCell ref="B38:B39"/>
    <mergeCell ref="D38:D39"/>
    <mergeCell ref="G38:G39"/>
    <mergeCell ref="H38:H39"/>
    <mergeCell ref="E39:E40"/>
    <mergeCell ref="F39:F40"/>
    <mergeCell ref="B41:B42"/>
    <mergeCell ref="D41:D42"/>
    <mergeCell ref="G41:G42"/>
    <mergeCell ref="H41:H42"/>
    <mergeCell ref="I41:I42"/>
    <mergeCell ref="J41:J42"/>
    <mergeCell ref="C41:C42"/>
    <mergeCell ref="E41:E42"/>
    <mergeCell ref="F41:F42"/>
    <mergeCell ref="L43:L44"/>
    <mergeCell ref="J45:J46"/>
    <mergeCell ref="K45:K46"/>
    <mergeCell ref="L45:L46"/>
    <mergeCell ref="J48:J49"/>
    <mergeCell ref="K48:K49"/>
    <mergeCell ref="L48:L49"/>
    <mergeCell ref="E43:E44"/>
    <mergeCell ref="F43:F44"/>
    <mergeCell ref="G43:G44"/>
    <mergeCell ref="H43:H44"/>
    <mergeCell ref="I43:I44"/>
    <mergeCell ref="J43:J44"/>
    <mergeCell ref="K43:K44"/>
    <mergeCell ref="J51:J52"/>
    <mergeCell ref="K51:K52"/>
    <mergeCell ref="L51:L52"/>
    <mergeCell ref="B48:B49"/>
    <mergeCell ref="C48:C49"/>
    <mergeCell ref="D48:D49"/>
    <mergeCell ref="G48:G49"/>
    <mergeCell ref="E47:E48"/>
    <mergeCell ref="F47:F48"/>
    <mergeCell ref="E49:E50"/>
    <mergeCell ref="F49:F50"/>
    <mergeCell ref="B51:B52"/>
    <mergeCell ref="C51:C52"/>
    <mergeCell ref="D51:D52"/>
    <mergeCell ref="G51:G52"/>
    <mergeCell ref="H51:H52"/>
    <mergeCell ref="I51:I52"/>
    <mergeCell ref="K53:K55"/>
    <mergeCell ref="L53:L55"/>
    <mergeCell ref="B56:B58"/>
    <mergeCell ref="H56:H58"/>
    <mergeCell ref="I56:I58"/>
    <mergeCell ref="J56:J58"/>
    <mergeCell ref="K56:K58"/>
    <mergeCell ref="L56:L58"/>
    <mergeCell ref="B53:B55"/>
    <mergeCell ref="E53:E55"/>
    <mergeCell ref="F53:F55"/>
    <mergeCell ref="H53:H55"/>
    <mergeCell ref="I53:I55"/>
    <mergeCell ref="J53:J55"/>
    <mergeCell ref="D53:D55"/>
    <mergeCell ref="G53:G55"/>
    <mergeCell ref="E56:E57"/>
    <mergeCell ref="F56:F57"/>
    <mergeCell ref="E58:E59"/>
    <mergeCell ref="F58:F59"/>
    <mergeCell ref="L59:L60"/>
    <mergeCell ref="B61:B62"/>
    <mergeCell ref="H61:H62"/>
    <mergeCell ref="I61:I62"/>
    <mergeCell ref="J61:J62"/>
    <mergeCell ref="K61:K62"/>
    <mergeCell ref="L61:L62"/>
    <mergeCell ref="B59:B60"/>
    <mergeCell ref="H59:H60"/>
    <mergeCell ref="I59:I60"/>
    <mergeCell ref="J59:J60"/>
    <mergeCell ref="E60:E61"/>
    <mergeCell ref="F60:F61"/>
    <mergeCell ref="E62:E63"/>
    <mergeCell ref="F62:F63"/>
    <mergeCell ref="L63:L65"/>
    <mergeCell ref="B66:B69"/>
    <mergeCell ref="H66:H69"/>
    <mergeCell ref="I66:I69"/>
    <mergeCell ref="J66:J69"/>
    <mergeCell ref="L66:L69"/>
    <mergeCell ref="D63:D65"/>
    <mergeCell ref="B63:B65"/>
    <mergeCell ref="H63:H65"/>
    <mergeCell ref="I63:I65"/>
    <mergeCell ref="J63:J65"/>
    <mergeCell ref="G63:G65"/>
    <mergeCell ref="E64:E65"/>
    <mergeCell ref="F64:F65"/>
    <mergeCell ref="E66:E67"/>
    <mergeCell ref="F66:F67"/>
    <mergeCell ref="E68:E69"/>
    <mergeCell ref="F68:F69"/>
    <mergeCell ref="K66:K69"/>
    <mergeCell ref="B76:B82"/>
    <mergeCell ref="L76:L82"/>
    <mergeCell ref="B11:B12"/>
    <mergeCell ref="B15:B16"/>
    <mergeCell ref="D11:D12"/>
    <mergeCell ref="E11:E12"/>
    <mergeCell ref="F11:F12"/>
    <mergeCell ref="G11:G12"/>
    <mergeCell ref="L70:L72"/>
    <mergeCell ref="B73:B75"/>
    <mergeCell ref="H73:H75"/>
    <mergeCell ref="I73:I75"/>
    <mergeCell ref="J73:J75"/>
    <mergeCell ref="K73:K75"/>
    <mergeCell ref="L73:L75"/>
    <mergeCell ref="D73:D75"/>
    <mergeCell ref="B70:B72"/>
    <mergeCell ref="D15:D16"/>
    <mergeCell ref="E15:E16"/>
    <mergeCell ref="F15:F16"/>
    <mergeCell ref="G15:G16"/>
    <mergeCell ref="H15:H16"/>
    <mergeCell ref="I15:I16"/>
    <mergeCell ref="H11:H12"/>
    <mergeCell ref="K17:K18"/>
    <mergeCell ref="B19:B20"/>
    <mergeCell ref="D19:D20"/>
    <mergeCell ref="G19:G20"/>
    <mergeCell ref="H19:H20"/>
    <mergeCell ref="I19:I20"/>
    <mergeCell ref="J19:J20"/>
    <mergeCell ref="K19:K20"/>
    <mergeCell ref="B17:B18"/>
    <mergeCell ref="C17:C18"/>
    <mergeCell ref="D17:D18"/>
    <mergeCell ref="E17:E18"/>
    <mergeCell ref="F17:F18"/>
    <mergeCell ref="G17:G18"/>
    <mergeCell ref="B27:B28"/>
    <mergeCell ref="D27:D28"/>
    <mergeCell ref="G27:G28"/>
    <mergeCell ref="H27:H28"/>
    <mergeCell ref="I27:I28"/>
    <mergeCell ref="J27:J28"/>
    <mergeCell ref="B23:B24"/>
    <mergeCell ref="D23:D24"/>
    <mergeCell ref="G23:G24"/>
    <mergeCell ref="H23:H24"/>
    <mergeCell ref="I23:I24"/>
    <mergeCell ref="J23:J24"/>
    <mergeCell ref="E23:E24"/>
    <mergeCell ref="F23:F24"/>
    <mergeCell ref="B45:B46"/>
    <mergeCell ref="C45:C46"/>
    <mergeCell ref="D45:D46"/>
    <mergeCell ref="G45:G46"/>
    <mergeCell ref="H45:H46"/>
    <mergeCell ref="I45:I46"/>
    <mergeCell ref="H48:H49"/>
    <mergeCell ref="I48:I49"/>
    <mergeCell ref="E51:E52"/>
    <mergeCell ref="F51:F52"/>
    <mergeCell ref="E45:E46"/>
    <mergeCell ref="F45:F46"/>
    <mergeCell ref="K70:K72"/>
    <mergeCell ref="D56:D58"/>
    <mergeCell ref="G56:G58"/>
    <mergeCell ref="D59:D60"/>
    <mergeCell ref="G59:G60"/>
    <mergeCell ref="D61:D62"/>
    <mergeCell ref="G61:G62"/>
    <mergeCell ref="H70:H72"/>
    <mergeCell ref="I70:I72"/>
    <mergeCell ref="J70:J72"/>
    <mergeCell ref="K63:K65"/>
    <mergeCell ref="K59:K60"/>
    <mergeCell ref="E70:E71"/>
    <mergeCell ref="F70:F71"/>
    <mergeCell ref="E72:E73"/>
    <mergeCell ref="F72:F73"/>
    <mergeCell ref="G73:G75"/>
    <mergeCell ref="C73:C75"/>
    <mergeCell ref="C66:C69"/>
    <mergeCell ref="C76:C82"/>
    <mergeCell ref="D76:D82"/>
    <mergeCell ref="G76:G82"/>
    <mergeCell ref="D66:D69"/>
    <mergeCell ref="G66:G69"/>
    <mergeCell ref="E74:E75"/>
    <mergeCell ref="F74:F75"/>
    <mergeCell ref="E76:E77"/>
    <mergeCell ref="F76:F77"/>
    <mergeCell ref="E78:E79"/>
    <mergeCell ref="F78:F79"/>
    <mergeCell ref="E80:E81"/>
    <mergeCell ref="F80:F81"/>
    <mergeCell ref="E82:E83"/>
    <mergeCell ref="F82:F83"/>
    <mergeCell ref="D70:D72"/>
    <mergeCell ref="G70:G72"/>
    <mergeCell ref="D2:J2"/>
    <mergeCell ref="D3:J3"/>
    <mergeCell ref="B88:C88"/>
    <mergeCell ref="B89:C89"/>
    <mergeCell ref="F88:G88"/>
    <mergeCell ref="F89:G89"/>
    <mergeCell ref="J88:K88"/>
    <mergeCell ref="J89:K89"/>
    <mergeCell ref="K9:K10"/>
    <mergeCell ref="B9:B10"/>
    <mergeCell ref="C9:C10"/>
    <mergeCell ref="D9:D10"/>
    <mergeCell ref="G9:G10"/>
    <mergeCell ref="J9:J10"/>
    <mergeCell ref="C56:C58"/>
    <mergeCell ref="C53:C55"/>
    <mergeCell ref="C59:C60"/>
    <mergeCell ref="C61:C62"/>
    <mergeCell ref="C63:C65"/>
    <mergeCell ref="H76:H82"/>
    <mergeCell ref="I76:I82"/>
    <mergeCell ref="J76:J82"/>
    <mergeCell ref="K76:K82"/>
    <mergeCell ref="C70:C7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L37"/>
  <sheetViews>
    <sheetView tabSelected="1" zoomScale="70" zoomScaleNormal="70" workbookViewId="0">
      <selection activeCell="N5" sqref="N5"/>
    </sheetView>
  </sheetViews>
  <sheetFormatPr baseColWidth="10" defaultColWidth="10.7109375" defaultRowHeight="15.75" x14ac:dyDescent="0.25"/>
  <cols>
    <col min="1" max="1" width="23.140625" style="18" customWidth="1"/>
    <col min="2" max="2" width="25.140625" style="18" customWidth="1"/>
    <col min="3" max="3" width="27.7109375" style="20" customWidth="1"/>
    <col min="4" max="4" width="22.140625" style="18" customWidth="1"/>
    <col min="5" max="5" width="27.42578125" style="18" customWidth="1"/>
    <col min="6" max="6" width="24" style="18" customWidth="1"/>
    <col min="7" max="7" width="23.28515625" style="18" customWidth="1"/>
    <col min="8" max="8" width="23.7109375" style="18" customWidth="1"/>
    <col min="9" max="9" width="12.140625" style="18" bestFit="1" customWidth="1"/>
    <col min="10" max="10" width="22.7109375" style="18" customWidth="1"/>
    <col min="11" max="11" width="31.140625" style="18" customWidth="1"/>
    <col min="12" max="12" width="24.28515625" style="18" customWidth="1"/>
    <col min="13" max="16384" width="10.7109375" style="18"/>
  </cols>
  <sheetData>
    <row r="1" spans="1:12" x14ac:dyDescent="0.25">
      <c r="A1" s="16"/>
      <c r="B1" s="16"/>
      <c r="C1" s="17"/>
      <c r="D1" s="82"/>
      <c r="E1" s="82"/>
      <c r="F1" s="82"/>
      <c r="G1" s="82"/>
      <c r="H1" s="82"/>
      <c r="I1" s="82"/>
      <c r="J1" s="16"/>
      <c r="K1" s="16"/>
    </row>
    <row r="2" spans="1:12" ht="82.5" customHeight="1" x14ac:dyDescent="0.25">
      <c r="A2" s="83" t="s">
        <v>137</v>
      </c>
      <c r="B2" s="84"/>
      <c r="C2" s="84"/>
      <c r="D2" s="84"/>
      <c r="E2" s="84"/>
      <c r="F2" s="84"/>
      <c r="G2" s="84"/>
      <c r="H2" s="84"/>
      <c r="I2" s="84"/>
      <c r="J2" s="84"/>
      <c r="K2" s="85"/>
    </row>
    <row r="3" spans="1:12" ht="60.75" customHeight="1" x14ac:dyDescent="0.25">
      <c r="A3" s="24"/>
      <c r="B3" s="25"/>
      <c r="C3" s="25"/>
      <c r="D3" s="25"/>
      <c r="E3" s="25"/>
      <c r="F3" s="25"/>
      <c r="G3" s="25"/>
      <c r="H3" s="25"/>
      <c r="I3" s="25"/>
      <c r="J3" s="25"/>
      <c r="K3" s="26"/>
    </row>
    <row r="4" spans="1:12" ht="49.5" customHeight="1" x14ac:dyDescent="0.25">
      <c r="A4" s="37" t="s">
        <v>3</v>
      </c>
      <c r="B4" s="37" t="s">
        <v>79</v>
      </c>
      <c r="C4" s="37" t="s">
        <v>83</v>
      </c>
      <c r="D4" s="37" t="s">
        <v>109</v>
      </c>
      <c r="E4" s="37" t="s">
        <v>127</v>
      </c>
      <c r="F4" s="37" t="s">
        <v>7</v>
      </c>
      <c r="G4" s="37" t="s">
        <v>80</v>
      </c>
      <c r="H4" s="37" t="s">
        <v>15</v>
      </c>
      <c r="I4" s="37" t="s">
        <v>111</v>
      </c>
      <c r="J4" s="37" t="s">
        <v>10</v>
      </c>
      <c r="K4" s="37" t="s">
        <v>11</v>
      </c>
    </row>
    <row r="5" spans="1:12" ht="57" x14ac:dyDescent="0.25">
      <c r="A5" s="27">
        <v>20102301</v>
      </c>
      <c r="B5" s="28" t="s">
        <v>113</v>
      </c>
      <c r="C5" s="29" t="s">
        <v>114</v>
      </c>
      <c r="D5" s="30">
        <v>70665106</v>
      </c>
      <c r="E5" s="38">
        <v>0</v>
      </c>
      <c r="F5" s="36">
        <f>+D5+E5</f>
        <v>70665106</v>
      </c>
      <c r="G5" s="39">
        <v>0</v>
      </c>
      <c r="H5" s="40">
        <f t="shared" ref="H5:H31" si="0">SUM(G5:G5)</f>
        <v>0</v>
      </c>
      <c r="I5" s="41">
        <f t="shared" ref="I5:I32" si="1">+H5/F5</f>
        <v>0</v>
      </c>
      <c r="J5" s="40">
        <f t="shared" ref="J5:J31" si="2">F5-H5</f>
        <v>70665106</v>
      </c>
      <c r="K5" s="27" t="s">
        <v>135</v>
      </c>
    </row>
    <row r="6" spans="1:12" ht="57" x14ac:dyDescent="0.25">
      <c r="A6" s="29" t="s">
        <v>101</v>
      </c>
      <c r="B6" s="29" t="s">
        <v>107</v>
      </c>
      <c r="C6" s="29" t="s">
        <v>46</v>
      </c>
      <c r="D6" s="30">
        <v>19338999</v>
      </c>
      <c r="E6" s="38">
        <v>0</v>
      </c>
      <c r="F6" s="36">
        <f t="shared" ref="F6:F31" si="3">+D6+E6</f>
        <v>19338999</v>
      </c>
      <c r="G6" s="39">
        <v>0</v>
      </c>
      <c r="H6" s="40">
        <f t="shared" si="0"/>
        <v>0</v>
      </c>
      <c r="I6" s="41">
        <f t="shared" si="1"/>
        <v>0</v>
      </c>
      <c r="J6" s="40">
        <f t="shared" si="2"/>
        <v>19338999</v>
      </c>
      <c r="K6" s="27" t="s">
        <v>135</v>
      </c>
    </row>
    <row r="7" spans="1:12" ht="47.25" customHeight="1" x14ac:dyDescent="0.25">
      <c r="A7" s="27" t="s">
        <v>100</v>
      </c>
      <c r="B7" s="29" t="s">
        <v>106</v>
      </c>
      <c r="C7" s="29" t="s">
        <v>112</v>
      </c>
      <c r="D7" s="30">
        <v>87056539</v>
      </c>
      <c r="E7" s="38">
        <v>0</v>
      </c>
      <c r="F7" s="36">
        <f t="shared" si="3"/>
        <v>87056539</v>
      </c>
      <c r="G7" s="39">
        <v>56757000</v>
      </c>
      <c r="H7" s="40">
        <f t="shared" si="0"/>
        <v>56757000</v>
      </c>
      <c r="I7" s="41">
        <f t="shared" si="1"/>
        <v>0.65195562162194387</v>
      </c>
      <c r="J7" s="40">
        <f t="shared" si="2"/>
        <v>30299539</v>
      </c>
      <c r="K7" s="27" t="s">
        <v>135</v>
      </c>
    </row>
    <row r="8" spans="1:12" ht="57" x14ac:dyDescent="0.25">
      <c r="A8" s="27" t="s">
        <v>99</v>
      </c>
      <c r="B8" s="31" t="s">
        <v>92</v>
      </c>
      <c r="C8" s="31" t="s">
        <v>92</v>
      </c>
      <c r="D8" s="30">
        <v>11791255</v>
      </c>
      <c r="E8" s="38">
        <v>0</v>
      </c>
      <c r="F8" s="36">
        <f t="shared" si="3"/>
        <v>11791255</v>
      </c>
      <c r="G8" s="40">
        <v>0</v>
      </c>
      <c r="H8" s="40">
        <f t="shared" si="0"/>
        <v>0</v>
      </c>
      <c r="I8" s="41">
        <f t="shared" si="1"/>
        <v>0</v>
      </c>
      <c r="J8" s="40">
        <f t="shared" si="2"/>
        <v>11791255</v>
      </c>
      <c r="K8" s="27" t="s">
        <v>135</v>
      </c>
      <c r="L8" s="22"/>
    </row>
    <row r="9" spans="1:12" ht="114" x14ac:dyDescent="0.25">
      <c r="A9" s="32" t="s">
        <v>98</v>
      </c>
      <c r="B9" s="31" t="s">
        <v>105</v>
      </c>
      <c r="C9" s="29" t="s">
        <v>91</v>
      </c>
      <c r="D9" s="43">
        <v>12000000</v>
      </c>
      <c r="E9" s="38">
        <v>0</v>
      </c>
      <c r="F9" s="36">
        <f t="shared" si="3"/>
        <v>12000000</v>
      </c>
      <c r="G9" s="40">
        <v>0</v>
      </c>
      <c r="H9" s="40">
        <f t="shared" si="0"/>
        <v>0</v>
      </c>
      <c r="I9" s="41">
        <f t="shared" si="1"/>
        <v>0</v>
      </c>
      <c r="J9" s="40">
        <f t="shared" si="2"/>
        <v>12000000</v>
      </c>
      <c r="K9" s="27" t="s">
        <v>135</v>
      </c>
    </row>
    <row r="10" spans="1:12" ht="28.5" x14ac:dyDescent="0.25">
      <c r="A10" s="32" t="s">
        <v>98</v>
      </c>
      <c r="B10" s="31" t="s">
        <v>105</v>
      </c>
      <c r="C10" s="29" t="s">
        <v>115</v>
      </c>
      <c r="D10" s="33">
        <v>4179253</v>
      </c>
      <c r="E10" s="38">
        <v>0</v>
      </c>
      <c r="F10" s="36">
        <f t="shared" si="3"/>
        <v>4179253</v>
      </c>
      <c r="G10" s="40">
        <v>0</v>
      </c>
      <c r="H10" s="40">
        <f t="shared" si="0"/>
        <v>0</v>
      </c>
      <c r="I10" s="41">
        <f t="shared" si="1"/>
        <v>0</v>
      </c>
      <c r="J10" s="40">
        <f t="shared" si="2"/>
        <v>4179253</v>
      </c>
      <c r="K10" s="27" t="s">
        <v>135</v>
      </c>
    </row>
    <row r="11" spans="1:12" ht="71.25" x14ac:dyDescent="0.25">
      <c r="A11" s="27" t="s">
        <v>98</v>
      </c>
      <c r="B11" s="31" t="s">
        <v>105</v>
      </c>
      <c r="C11" s="29" t="s">
        <v>131</v>
      </c>
      <c r="D11" s="43">
        <v>10000000</v>
      </c>
      <c r="E11" s="38">
        <v>0</v>
      </c>
      <c r="F11" s="36">
        <f t="shared" si="3"/>
        <v>10000000</v>
      </c>
      <c r="G11" s="40">
        <v>0</v>
      </c>
      <c r="H11" s="40">
        <f t="shared" si="0"/>
        <v>0</v>
      </c>
      <c r="I11" s="41">
        <f t="shared" si="1"/>
        <v>0</v>
      </c>
      <c r="J11" s="40">
        <f t="shared" si="2"/>
        <v>10000000</v>
      </c>
      <c r="K11" s="27" t="s">
        <v>135</v>
      </c>
    </row>
    <row r="12" spans="1:12" ht="114" x14ac:dyDescent="0.25">
      <c r="A12" s="27" t="s">
        <v>98</v>
      </c>
      <c r="B12" s="31" t="s">
        <v>105</v>
      </c>
      <c r="C12" s="29" t="s">
        <v>116</v>
      </c>
      <c r="D12" s="43">
        <v>10000000</v>
      </c>
      <c r="E12" s="38">
        <v>0</v>
      </c>
      <c r="F12" s="36">
        <f t="shared" si="3"/>
        <v>10000000</v>
      </c>
      <c r="G12" s="40">
        <v>0</v>
      </c>
      <c r="H12" s="40">
        <f t="shared" si="0"/>
        <v>0</v>
      </c>
      <c r="I12" s="41">
        <f t="shared" si="1"/>
        <v>0</v>
      </c>
      <c r="J12" s="40">
        <f t="shared" si="2"/>
        <v>10000000</v>
      </c>
      <c r="K12" s="27" t="s">
        <v>135</v>
      </c>
    </row>
    <row r="13" spans="1:12" ht="57" x14ac:dyDescent="0.25">
      <c r="A13" s="29" t="s">
        <v>97</v>
      </c>
      <c r="B13" s="31" t="s">
        <v>105</v>
      </c>
      <c r="C13" s="29" t="s">
        <v>90</v>
      </c>
      <c r="D13" s="43">
        <v>8000000</v>
      </c>
      <c r="E13" s="38">
        <v>0</v>
      </c>
      <c r="F13" s="36">
        <f t="shared" si="3"/>
        <v>8000000</v>
      </c>
      <c r="G13" s="40">
        <v>0</v>
      </c>
      <c r="H13" s="40">
        <f t="shared" si="0"/>
        <v>0</v>
      </c>
      <c r="I13" s="41">
        <f t="shared" si="1"/>
        <v>0</v>
      </c>
      <c r="J13" s="40">
        <f t="shared" si="2"/>
        <v>8000000</v>
      </c>
      <c r="K13" s="27" t="s">
        <v>135</v>
      </c>
    </row>
    <row r="14" spans="1:12" ht="114" x14ac:dyDescent="0.25">
      <c r="A14" s="27" t="s">
        <v>86</v>
      </c>
      <c r="B14" s="31" t="s">
        <v>117</v>
      </c>
      <c r="C14" s="29" t="s">
        <v>130</v>
      </c>
      <c r="D14" s="44">
        <v>10000000</v>
      </c>
      <c r="E14" s="38">
        <v>0</v>
      </c>
      <c r="F14" s="36">
        <f t="shared" si="3"/>
        <v>10000000</v>
      </c>
      <c r="G14" s="40">
        <v>0</v>
      </c>
      <c r="H14" s="40">
        <f t="shared" si="0"/>
        <v>0</v>
      </c>
      <c r="I14" s="41">
        <f t="shared" si="1"/>
        <v>0</v>
      </c>
      <c r="J14" s="40">
        <f t="shared" si="2"/>
        <v>10000000</v>
      </c>
      <c r="K14" s="27" t="s">
        <v>135</v>
      </c>
    </row>
    <row r="15" spans="1:12" ht="57" x14ac:dyDescent="0.25">
      <c r="A15" s="27" t="s">
        <v>86</v>
      </c>
      <c r="B15" s="31" t="s">
        <v>117</v>
      </c>
      <c r="C15" s="29" t="s">
        <v>129</v>
      </c>
      <c r="D15" s="44">
        <v>31000000</v>
      </c>
      <c r="E15" s="38">
        <v>0</v>
      </c>
      <c r="F15" s="36">
        <f t="shared" si="3"/>
        <v>31000000</v>
      </c>
      <c r="G15" s="40">
        <v>0</v>
      </c>
      <c r="H15" s="40">
        <f t="shared" si="0"/>
        <v>0</v>
      </c>
      <c r="I15" s="41">
        <f t="shared" si="1"/>
        <v>0</v>
      </c>
      <c r="J15" s="40">
        <f t="shared" si="2"/>
        <v>31000000</v>
      </c>
      <c r="K15" s="27" t="s">
        <v>135</v>
      </c>
    </row>
    <row r="16" spans="1:12" ht="57" x14ac:dyDescent="0.25">
      <c r="A16" s="27" t="s">
        <v>104</v>
      </c>
      <c r="B16" s="31" t="s">
        <v>117</v>
      </c>
      <c r="C16" s="29" t="s">
        <v>118</v>
      </c>
      <c r="D16" s="43">
        <v>94081948</v>
      </c>
      <c r="E16" s="38">
        <v>0</v>
      </c>
      <c r="F16" s="36">
        <f t="shared" si="3"/>
        <v>94081948</v>
      </c>
      <c r="G16" s="40">
        <v>0</v>
      </c>
      <c r="H16" s="40">
        <f t="shared" si="0"/>
        <v>0</v>
      </c>
      <c r="I16" s="41">
        <f t="shared" si="1"/>
        <v>0</v>
      </c>
      <c r="J16" s="40">
        <f t="shared" si="2"/>
        <v>94081948</v>
      </c>
      <c r="K16" s="27" t="s">
        <v>135</v>
      </c>
    </row>
    <row r="17" spans="1:12" ht="57" x14ac:dyDescent="0.25">
      <c r="A17" s="27" t="s">
        <v>103</v>
      </c>
      <c r="B17" s="31" t="s">
        <v>108</v>
      </c>
      <c r="C17" s="29" t="s">
        <v>94</v>
      </c>
      <c r="D17" s="43">
        <v>1262930</v>
      </c>
      <c r="E17" s="38">
        <v>0</v>
      </c>
      <c r="F17" s="36">
        <f t="shared" si="3"/>
        <v>1262930</v>
      </c>
      <c r="G17" s="40">
        <v>0</v>
      </c>
      <c r="H17" s="40">
        <f t="shared" si="0"/>
        <v>0</v>
      </c>
      <c r="I17" s="41">
        <f t="shared" si="1"/>
        <v>0</v>
      </c>
      <c r="J17" s="40">
        <f t="shared" si="2"/>
        <v>1262930</v>
      </c>
      <c r="K17" s="27" t="s">
        <v>135</v>
      </c>
    </row>
    <row r="18" spans="1:12" ht="71.25" x14ac:dyDescent="0.2">
      <c r="A18" s="27" t="s">
        <v>132</v>
      </c>
      <c r="B18" s="31" t="s">
        <v>108</v>
      </c>
      <c r="C18" s="29" t="s">
        <v>133</v>
      </c>
      <c r="D18" s="43">
        <v>12950745</v>
      </c>
      <c r="E18" s="38">
        <v>0</v>
      </c>
      <c r="F18" s="36">
        <f t="shared" si="3"/>
        <v>12950745</v>
      </c>
      <c r="G18" s="42">
        <v>0</v>
      </c>
      <c r="H18" s="40">
        <f t="shared" si="0"/>
        <v>0</v>
      </c>
      <c r="I18" s="41">
        <f t="shared" si="1"/>
        <v>0</v>
      </c>
      <c r="J18" s="40">
        <f t="shared" si="2"/>
        <v>12950745</v>
      </c>
      <c r="K18" s="27" t="s">
        <v>135</v>
      </c>
    </row>
    <row r="19" spans="1:12" ht="57" x14ac:dyDescent="0.25">
      <c r="A19" s="32" t="s">
        <v>126</v>
      </c>
      <c r="B19" s="31" t="s">
        <v>108</v>
      </c>
      <c r="C19" s="29" t="s">
        <v>119</v>
      </c>
      <c r="D19" s="43">
        <v>7000000</v>
      </c>
      <c r="E19" s="38">
        <v>0</v>
      </c>
      <c r="F19" s="36">
        <f t="shared" si="3"/>
        <v>7000000</v>
      </c>
      <c r="G19" s="40">
        <v>0</v>
      </c>
      <c r="H19" s="40">
        <f t="shared" si="0"/>
        <v>0</v>
      </c>
      <c r="I19" s="41">
        <f t="shared" si="1"/>
        <v>0</v>
      </c>
      <c r="J19" s="40">
        <f t="shared" si="2"/>
        <v>7000000</v>
      </c>
      <c r="K19" s="27" t="s">
        <v>135</v>
      </c>
    </row>
    <row r="20" spans="1:12" ht="99.75" x14ac:dyDescent="0.25">
      <c r="A20" s="29" t="s">
        <v>84</v>
      </c>
      <c r="B20" s="29" t="s">
        <v>108</v>
      </c>
      <c r="C20" s="45" t="s">
        <v>120</v>
      </c>
      <c r="D20" s="46">
        <v>15000000</v>
      </c>
      <c r="E20" s="38">
        <v>0</v>
      </c>
      <c r="F20" s="36">
        <f t="shared" si="3"/>
        <v>15000000</v>
      </c>
      <c r="G20" s="40">
        <v>0</v>
      </c>
      <c r="H20" s="40">
        <f t="shared" si="0"/>
        <v>0</v>
      </c>
      <c r="I20" s="41">
        <f t="shared" si="1"/>
        <v>0</v>
      </c>
      <c r="J20" s="40">
        <f t="shared" si="2"/>
        <v>15000000</v>
      </c>
      <c r="K20" s="27" t="s">
        <v>135</v>
      </c>
    </row>
    <row r="21" spans="1:12" ht="28.5" x14ac:dyDescent="0.25">
      <c r="A21" s="29" t="s">
        <v>103</v>
      </c>
      <c r="B21" s="29" t="s">
        <v>108</v>
      </c>
      <c r="C21" s="29" t="s">
        <v>115</v>
      </c>
      <c r="D21" s="43">
        <v>1000000</v>
      </c>
      <c r="E21" s="38">
        <v>0</v>
      </c>
      <c r="F21" s="36">
        <f t="shared" si="3"/>
        <v>1000000</v>
      </c>
      <c r="G21" s="40">
        <v>0</v>
      </c>
      <c r="H21" s="40">
        <f t="shared" si="0"/>
        <v>0</v>
      </c>
      <c r="I21" s="41">
        <f t="shared" si="1"/>
        <v>0</v>
      </c>
      <c r="J21" s="40">
        <f t="shared" si="2"/>
        <v>1000000</v>
      </c>
      <c r="K21" s="27" t="s">
        <v>135</v>
      </c>
    </row>
    <row r="22" spans="1:12" ht="85.5" x14ac:dyDescent="0.25">
      <c r="A22" s="32" t="s">
        <v>95</v>
      </c>
      <c r="B22" s="29" t="s">
        <v>82</v>
      </c>
      <c r="C22" s="29" t="s">
        <v>87</v>
      </c>
      <c r="D22" s="47">
        <v>12000000</v>
      </c>
      <c r="E22" s="38">
        <v>0</v>
      </c>
      <c r="F22" s="36">
        <f t="shared" si="3"/>
        <v>12000000</v>
      </c>
      <c r="G22" s="40">
        <v>0</v>
      </c>
      <c r="H22" s="40">
        <f t="shared" si="0"/>
        <v>0</v>
      </c>
      <c r="I22" s="41">
        <f t="shared" si="1"/>
        <v>0</v>
      </c>
      <c r="J22" s="40">
        <f t="shared" si="2"/>
        <v>12000000</v>
      </c>
      <c r="K22" s="27" t="s">
        <v>135</v>
      </c>
      <c r="L22" s="21"/>
    </row>
    <row r="23" spans="1:12" ht="85.5" x14ac:dyDescent="0.25">
      <c r="A23" s="29" t="s">
        <v>85</v>
      </c>
      <c r="B23" s="31" t="s">
        <v>82</v>
      </c>
      <c r="C23" s="29" t="s">
        <v>121</v>
      </c>
      <c r="D23" s="43">
        <v>25000000</v>
      </c>
      <c r="E23" s="38">
        <v>0</v>
      </c>
      <c r="F23" s="36">
        <f t="shared" si="3"/>
        <v>25000000</v>
      </c>
      <c r="G23" s="40">
        <v>0</v>
      </c>
      <c r="H23" s="40">
        <f t="shared" si="0"/>
        <v>0</v>
      </c>
      <c r="I23" s="41">
        <f t="shared" si="1"/>
        <v>0</v>
      </c>
      <c r="J23" s="40">
        <f t="shared" si="2"/>
        <v>25000000</v>
      </c>
      <c r="K23" s="27" t="s">
        <v>135</v>
      </c>
    </row>
    <row r="24" spans="1:12" ht="85.5" x14ac:dyDescent="0.25">
      <c r="A24" s="32" t="s">
        <v>96</v>
      </c>
      <c r="B24" s="31" t="s">
        <v>82</v>
      </c>
      <c r="C24" s="29" t="s">
        <v>88</v>
      </c>
      <c r="D24" s="47">
        <v>12000000</v>
      </c>
      <c r="E24" s="38">
        <v>0</v>
      </c>
      <c r="F24" s="36">
        <f t="shared" si="3"/>
        <v>12000000</v>
      </c>
      <c r="G24" s="40">
        <v>0</v>
      </c>
      <c r="H24" s="40">
        <f t="shared" si="0"/>
        <v>0</v>
      </c>
      <c r="I24" s="41">
        <f t="shared" si="1"/>
        <v>0</v>
      </c>
      <c r="J24" s="40">
        <f t="shared" si="2"/>
        <v>12000000</v>
      </c>
      <c r="K24" s="27" t="s">
        <v>135</v>
      </c>
      <c r="L24" s="22"/>
    </row>
    <row r="25" spans="1:12" ht="85.5" x14ac:dyDescent="0.25">
      <c r="A25" s="27" t="s">
        <v>132</v>
      </c>
      <c r="B25" s="31" t="s">
        <v>82</v>
      </c>
      <c r="C25" s="29" t="s">
        <v>133</v>
      </c>
      <c r="D25" s="43">
        <v>107950745</v>
      </c>
      <c r="E25" s="38">
        <v>0</v>
      </c>
      <c r="F25" s="36">
        <f t="shared" si="3"/>
        <v>107950745</v>
      </c>
      <c r="G25" s="40">
        <v>0</v>
      </c>
      <c r="H25" s="40">
        <f t="shared" si="0"/>
        <v>0</v>
      </c>
      <c r="I25" s="41">
        <f t="shared" si="1"/>
        <v>0</v>
      </c>
      <c r="J25" s="40">
        <f t="shared" si="2"/>
        <v>107950745</v>
      </c>
      <c r="K25" s="27" t="s">
        <v>135</v>
      </c>
    </row>
    <row r="26" spans="1:12" ht="85.5" x14ac:dyDescent="0.25">
      <c r="A26" s="27" t="s">
        <v>110</v>
      </c>
      <c r="B26" s="31" t="s">
        <v>82</v>
      </c>
      <c r="C26" s="45" t="s">
        <v>115</v>
      </c>
      <c r="D26" s="30">
        <v>5000000</v>
      </c>
      <c r="E26" s="38">
        <v>0</v>
      </c>
      <c r="F26" s="36">
        <f t="shared" si="3"/>
        <v>5000000</v>
      </c>
      <c r="G26" s="40">
        <v>320950</v>
      </c>
      <c r="H26" s="40">
        <f t="shared" si="0"/>
        <v>320950</v>
      </c>
      <c r="I26" s="41">
        <f t="shared" si="1"/>
        <v>6.4189999999999997E-2</v>
      </c>
      <c r="J26" s="40">
        <f t="shared" si="2"/>
        <v>4679050</v>
      </c>
      <c r="K26" s="27" t="s">
        <v>135</v>
      </c>
    </row>
    <row r="27" spans="1:12" ht="42.75" x14ac:dyDescent="0.25">
      <c r="A27" s="27" t="s">
        <v>81</v>
      </c>
      <c r="B27" s="31" t="s">
        <v>122</v>
      </c>
      <c r="C27" s="45" t="s">
        <v>123</v>
      </c>
      <c r="D27" s="30">
        <v>1221043427</v>
      </c>
      <c r="E27" s="38">
        <v>0</v>
      </c>
      <c r="F27" s="36">
        <f t="shared" si="3"/>
        <v>1221043427</v>
      </c>
      <c r="G27" s="40">
        <v>708820000</v>
      </c>
      <c r="H27" s="40">
        <f t="shared" si="0"/>
        <v>708820000</v>
      </c>
      <c r="I27" s="41">
        <f t="shared" si="1"/>
        <v>0.58050351390163946</v>
      </c>
      <c r="J27" s="40">
        <f t="shared" si="2"/>
        <v>512223427</v>
      </c>
      <c r="K27" s="27" t="s">
        <v>135</v>
      </c>
    </row>
    <row r="28" spans="1:12" ht="42.75" x14ac:dyDescent="0.25">
      <c r="A28" s="27" t="s">
        <v>81</v>
      </c>
      <c r="B28" s="29" t="s">
        <v>122</v>
      </c>
      <c r="C28" s="29" t="s">
        <v>124</v>
      </c>
      <c r="D28" s="30">
        <v>90000000</v>
      </c>
      <c r="E28" s="38">
        <v>0</v>
      </c>
      <c r="F28" s="36">
        <f t="shared" si="3"/>
        <v>90000000</v>
      </c>
      <c r="G28" s="40">
        <v>81000000</v>
      </c>
      <c r="H28" s="40">
        <f t="shared" si="0"/>
        <v>81000000</v>
      </c>
      <c r="I28" s="41">
        <f t="shared" si="1"/>
        <v>0.9</v>
      </c>
      <c r="J28" s="40">
        <f t="shared" si="2"/>
        <v>9000000</v>
      </c>
      <c r="K28" s="27" t="s">
        <v>135</v>
      </c>
    </row>
    <row r="29" spans="1:12" ht="42.75" x14ac:dyDescent="0.25">
      <c r="A29" s="34" t="s">
        <v>96</v>
      </c>
      <c r="B29" s="29" t="s">
        <v>125</v>
      </c>
      <c r="C29" s="29" t="s">
        <v>89</v>
      </c>
      <c r="D29" s="30">
        <v>21232901</v>
      </c>
      <c r="E29" s="38">
        <v>0</v>
      </c>
      <c r="F29" s="36">
        <f t="shared" si="3"/>
        <v>21232901</v>
      </c>
      <c r="G29" s="40">
        <v>10034105</v>
      </c>
      <c r="H29" s="40">
        <f t="shared" si="0"/>
        <v>10034105</v>
      </c>
      <c r="I29" s="41">
        <f t="shared" si="1"/>
        <v>0.47257343685632031</v>
      </c>
      <c r="J29" s="40">
        <f t="shared" si="2"/>
        <v>11198796</v>
      </c>
      <c r="K29" s="27" t="s">
        <v>135</v>
      </c>
    </row>
    <row r="30" spans="1:12" ht="42.75" x14ac:dyDescent="0.25">
      <c r="A30" s="29" t="s">
        <v>102</v>
      </c>
      <c r="B30" s="35" t="s">
        <v>93</v>
      </c>
      <c r="C30" s="29" t="s">
        <v>93</v>
      </c>
      <c r="D30" s="30">
        <v>60796639</v>
      </c>
      <c r="E30" s="38">
        <v>0</v>
      </c>
      <c r="F30" s="36">
        <f t="shared" si="3"/>
        <v>60796639</v>
      </c>
      <c r="G30" s="40">
        <v>11811646</v>
      </c>
      <c r="H30" s="40">
        <f t="shared" si="0"/>
        <v>11811646</v>
      </c>
      <c r="I30" s="41">
        <f t="shared" si="1"/>
        <v>0.19428123321093457</v>
      </c>
      <c r="J30" s="40">
        <f t="shared" si="2"/>
        <v>48984993</v>
      </c>
      <c r="K30" s="27" t="s">
        <v>135</v>
      </c>
    </row>
    <row r="31" spans="1:12" ht="28.5" x14ac:dyDescent="0.25">
      <c r="A31" s="29" t="s">
        <v>134</v>
      </c>
      <c r="B31" s="35" t="s">
        <v>128</v>
      </c>
      <c r="C31" s="29" t="s">
        <v>128</v>
      </c>
      <c r="D31" s="30">
        <v>31081959</v>
      </c>
      <c r="E31" s="38">
        <v>0</v>
      </c>
      <c r="F31" s="36">
        <f t="shared" si="3"/>
        <v>31081959</v>
      </c>
      <c r="G31" s="40">
        <v>0</v>
      </c>
      <c r="H31" s="40">
        <f t="shared" si="0"/>
        <v>0</v>
      </c>
      <c r="I31" s="41">
        <f t="shared" si="1"/>
        <v>0</v>
      </c>
      <c r="J31" s="40">
        <f t="shared" si="2"/>
        <v>31081959</v>
      </c>
      <c r="K31" s="27" t="s">
        <v>135</v>
      </c>
    </row>
    <row r="32" spans="1:12" s="19" customFormat="1" x14ac:dyDescent="0.25">
      <c r="A32" s="86" t="s">
        <v>136</v>
      </c>
      <c r="B32" s="87"/>
      <c r="C32" s="88"/>
      <c r="D32" s="48">
        <f>SUM(D5:D31)</f>
        <v>1991432446</v>
      </c>
      <c r="E32" s="48">
        <f>SUM(E5:E31)</f>
        <v>0</v>
      </c>
      <c r="F32" s="48">
        <f>SUM(F5:F31)</f>
        <v>1991432446</v>
      </c>
      <c r="G32" s="48">
        <f>SUM(G5:G31)</f>
        <v>868743701</v>
      </c>
      <c r="H32" s="48">
        <f>SUM(H5:H31)</f>
        <v>868743701</v>
      </c>
      <c r="I32" s="49">
        <f t="shared" si="1"/>
        <v>0.43624060798294334</v>
      </c>
      <c r="J32" s="50">
        <f>SUM(J5:J31)</f>
        <v>1122688745</v>
      </c>
      <c r="K32" s="48"/>
    </row>
    <row r="33" spans="4:8" x14ac:dyDescent="0.25">
      <c r="D33" s="21"/>
      <c r="H33" s="22"/>
    </row>
    <row r="34" spans="4:8" x14ac:dyDescent="0.25">
      <c r="D34" s="22"/>
    </row>
    <row r="35" spans="4:8" x14ac:dyDescent="0.25">
      <c r="F35" s="23"/>
      <c r="H35" s="22"/>
    </row>
    <row r="36" spans="4:8" x14ac:dyDescent="0.25">
      <c r="D36" s="22"/>
      <c r="F36" s="22"/>
    </row>
    <row r="37" spans="4:8" x14ac:dyDescent="0.25">
      <c r="G37" s="23"/>
    </row>
  </sheetData>
  <autoFilter ref="A4:K34" xr:uid="{00000000-0009-0000-0000-000001000000}"/>
  <mergeCells count="3">
    <mergeCell ref="D1:I1"/>
    <mergeCell ref="A2:K2"/>
    <mergeCell ref="A32:C32"/>
  </mergeCells>
  <pageMargins left="0.11811023622047245" right="0.11811023622047245" top="0.55118110236220474" bottom="0.55118110236220474" header="0.31496062992125984" footer="0.31496062992125984"/>
  <pageSetup scale="50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AVANCE PRESUPUESTAL 2020</vt:lpstr>
      <vt:lpstr>Ejecucion Marzo 31 2025</vt:lpstr>
      <vt:lpstr>'AVANCE PRESUPUESTAL 2020'!_GoBack</vt:lpstr>
      <vt:lpstr>'Ejecucion Marzo 31 2025'!Área_de_impresión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Milena Urrego Acosta</dc:creator>
  <cp:lastModifiedBy>Maria Ines</cp:lastModifiedBy>
  <cp:revision/>
  <cp:lastPrinted>2024-07-12T17:21:21Z</cp:lastPrinted>
  <dcterms:created xsi:type="dcterms:W3CDTF">2020-02-11T14:19:09Z</dcterms:created>
  <dcterms:modified xsi:type="dcterms:W3CDTF">2025-07-07T00:43:42Z</dcterms:modified>
</cp:coreProperties>
</file>