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mc:AlternateContent xmlns:mc="http://schemas.openxmlformats.org/markup-compatibility/2006">
    <mc:Choice Requires="x15">
      <x15ac:absPath xmlns:x15ac="http://schemas.microsoft.com/office/spreadsheetml/2010/11/ac" url="G:\Mi unidad\IDER\2024\Enero\LEY 1712 CORTE DIC2023\PLANES DEL DECRETO  NO.612 DEL 2018 - PUBLICACIÓN PÁGINA WEB\"/>
    </mc:Choice>
  </mc:AlternateContent>
  <xr:revisionPtr revIDLastSave="0" documentId="13_ncr:1_{3266FE60-495F-4150-AF5F-4D86E8C46117}" xr6:coauthVersionLast="47" xr6:coauthVersionMax="47" xr10:uidLastSave="{00000000-0000-0000-0000-000000000000}"/>
  <bookViews>
    <workbookView xWindow="-120" yWindow="-120" windowWidth="20730" windowHeight="11160" tabRatio="590" activeTab="2" xr2:uid="{00000000-000D-0000-FFFF-FFFF00000000}"/>
  </bookViews>
  <sheets>
    <sheet name="INSTRUCTIVO" sheetId="3" r:id="rId1"/>
    <sheet name="Hoja1" sheetId="7" r:id="rId2"/>
    <sheet name="2024" sheetId="6" r:id="rId3"/>
    <sheet name="CONTROL DE CAMBIOS " sheetId="2" r:id="rId4"/>
  </sheets>
  <definedNames>
    <definedName name="_Hlk115349177" localSheetId="3">'CONTROL DE CAMBIOS '!#REF!</definedName>
    <definedName name="_Hlk115349247" localSheetId="3">'CONTROL DE CAMBIOS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15" i="6" l="1"/>
  <c r="AV90" i="6"/>
  <c r="AV69" i="6"/>
  <c r="AB153" i="6" l="1"/>
  <c r="AB39" i="6"/>
  <c r="AB44" i="6"/>
  <c r="AB48" i="6"/>
  <c r="AB36" i="6"/>
  <c r="AB25" i="6" l="1"/>
  <c r="AV87" i="6" l="1"/>
  <c r="AV134" i="6" l="1"/>
  <c r="AV144" i="6"/>
  <c r="AB156" i="6" l="1"/>
  <c r="AB151" i="6"/>
  <c r="AB150" i="6"/>
  <c r="AB147" i="6"/>
  <c r="AB146" i="6"/>
  <c r="AB137" i="6"/>
  <c r="AB134" i="6"/>
  <c r="AB128" i="6"/>
  <c r="AB124" i="6"/>
  <c r="AB103" i="6"/>
  <c r="AB98" i="6"/>
  <c r="AB87" i="6"/>
  <c r="AB65" i="6"/>
  <c r="AB60" i="6"/>
  <c r="AB52" i="6"/>
  <c r="AB9" i="6"/>
  <c r="AA9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5"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7" authorId="0" shapeId="0" xr:uid="{00000000-0006-0000-0000-000002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 David Torne Lorduy</author>
  </authors>
  <commentList>
    <comment ref="AV128" authorId="0" shapeId="0" xr:uid="{00000000-0006-0000-0200-000001000000}">
      <text>
        <r>
          <rPr>
            <b/>
            <sz val="9"/>
            <color indexed="81"/>
            <rFont val="Tahoma"/>
            <family val="2"/>
          </rPr>
          <t>Si es adicion, valor es positivo(+). Si  es reduccion, valor negativo (-) .</t>
        </r>
      </text>
    </comment>
    <comment ref="AV150" authorId="0" shapeId="0" xr:uid="{00000000-0006-0000-0200-000002000000}">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<sst xmlns="http://schemas.openxmlformats.org/spreadsheetml/2006/main" count="1367" uniqueCount="426">
  <si>
    <t>INSTRUCTIVO PARA EL DILIGENCIAMIENTO DEL PLAN DE ACCION VIGENCIA 2023</t>
  </si>
  <si>
    <t>PLANTEAMIENTO ESTRATÉGICO PLAN DE DESARROLLO</t>
  </si>
  <si>
    <t>Objetivo de Desarrollo Sostenible</t>
  </si>
  <si>
    <t>Colocar en esta casilla el ODS con que se articula el programa de su competencia, lo encuentra en el acuerdo 027 PDD Salvemos Juntos a Cartagena</t>
  </si>
  <si>
    <t>PILAR</t>
  </si>
  <si>
    <t xml:space="preserve">Colocar en esta casilla el Pilar con el que se articula el programa de su competencia en el PDD Salvemos juntos a Cartagena. </t>
  </si>
  <si>
    <t>LINEA ESTRATEGICA</t>
  </si>
  <si>
    <t>Colocar en esta casilla la linea estrategica  con el que se articula el programa de su competencia en el PDD Salvemos juntos a Cartagena.  Cada producto formulado en el plan de accion debera asociasrse a un objetivo institucional.</t>
  </si>
  <si>
    <t>INDICADOR DE BIENESTAR</t>
  </si>
  <si>
    <t>Colocar en esta casilla es el indicador definido para cumplir la meta de bienestar en el plan de desarrollo, acuerdo 027 Salvemos Juntos a Cartagena</t>
  </si>
  <si>
    <t>LINEA BASE INDICADOR DE BIENESTAR A 2019</t>
  </si>
  <si>
    <t>Colocar en esta casilla el valor que se encuentra en el acuerdo 027 como punto de partida para definir el alcance de la meta de bienestar .</t>
  </si>
  <si>
    <t>DESCRIPCION META DE BIENESTAR 2020-2023</t>
  </si>
  <si>
    <t xml:space="preserve">Colocar en esta casilla  lo que persigue el indicador en el cuatrenio, se encuentra plasmado en el acuerdo 027 salvemos junstos a Cartagena. </t>
  </si>
  <si>
    <t xml:space="preserve"> META DE BIENESTAR 2020-2023</t>
  </si>
  <si>
    <t>Colocar en esta casilla la  cuantificación numérica o porcentual de la meta de bienestar.</t>
  </si>
  <si>
    <t>UNIDAD DE MEDIDA META DE BIENESTAR</t>
  </si>
  <si>
    <t>Colocar en esta casilla la  cifra numérica o porcentual nominativo de la meta.</t>
  </si>
  <si>
    <t>PROGRAMACION META BIENESTAR 2023</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</si>
  <si>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</si>
  <si>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</si>
  <si>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</si>
  <si>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INDICADOR DE PRODUCTO SEGÚN PDD</t>
  </si>
  <si>
    <t>Colocar en este casilla  el indicador definido para cumplir la meta en el plan de desarrollo según el acuerdo 027 PDD Salvemos juntos a Cartagena.</t>
  </si>
  <si>
    <t>UNIDAD DE MEDIDA DEL INDICADOR DE PRODUCTO</t>
  </si>
  <si>
    <t>Colocar en esta casilla la expresion fisica con que se mostrara el resultado de la meta propuesta ejemplo, numero, porcentaje, kilometro.</t>
  </si>
  <si>
    <t>LINEA BASE 2019 
SEGUN PDD</t>
  </si>
  <si>
    <t xml:space="preserve">Colocar en esta casilla el valor que se encuentra en el acuerdo 027 como punto de partida para definir el alcance de la meta producto.  </t>
  </si>
  <si>
    <t>DESCRIPCION DE LA META PRODUCTO 2020-2023</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</si>
  <si>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</si>
  <si>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</si>
  <si>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</si>
  <si>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ENTREGABLE
INDICADOR DE PRODUCTO SEGÚN CATALOGO DE PRODUCTO</t>
  </si>
  <si>
    <t>Colocar en esta casilla el producto que se pretende alcanzar identificado en el PDD, homologado al catalogo de productos del DNP.</t>
  </si>
  <si>
    <t>VALOR DE LA META PRODUCTO 2020-2023</t>
  </si>
  <si>
    <t>Colocar en esta casilla el numero de la meta a alcanzar al finalizar el cuatrienio, este se encuentra inmerso en la descripcion de la meta producto  identificado en el PDD.</t>
  </si>
  <si>
    <t>PROGRAMACIÓN META PRODUCTO A 2023</t>
  </si>
  <si>
    <t>Colocar en esta casilla , la cantidad de la meta propuesta para la actual vigencia, relacionada con el plan indicativo.</t>
  </si>
  <si>
    <t>ACUMULADO DE META PRODUCTO 2020- 2022</t>
  </si>
  <si>
    <t>Colocar en esta casilla la cantidad de producto alcanzado en lo que va corrido del cuatrienio.</t>
  </si>
  <si>
    <t>ARTICULACION CON EL MODELO INTEGRADO DE PLANEACION Y GESTION MIPG</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</si>
  <si>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</si>
  <si>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del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</si>
  <si>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</si>
  <si>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Políticas de Gestión y Desempeño Institucional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</si>
  <si>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</si>
  <si>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Proceso asociado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</si>
  <si>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</si>
  <si>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Objetivo Institucional</t>
  </si>
  <si>
    <t>Coloca aquí el objetivo colocado  en el proceso con el que te articulas. En la gestion por proceso</t>
  </si>
  <si>
    <t>PLAN DE ACCION -INFORMACION DE ACTIVIDADES</t>
  </si>
  <si>
    <t>PROYECTO DE INVERSIÓN</t>
  </si>
  <si>
    <t>Colocar en esta casilla el nombre del proyecto a partir del cual se desarrollara el programa con el que se articula.</t>
  </si>
  <si>
    <t>CÓDIGO DE PROYECTO BPIN</t>
  </si>
  <si>
    <t>Colocar en esta casilla el numero BPIN del proyecto a partir del cual se desarrollara el programa con el que se articula.</t>
  </si>
  <si>
    <t>OBJETIVO DEL PROYECTO</t>
  </si>
  <si>
    <t>Colocar en esta casilla el fin  del proyecto a partir del cual se desarrollara el programa con el que se articula.</t>
  </si>
  <si>
    <t>ACTIVIDADES DE PROYECTO DE INVERSION VIABILIZADAS EN SUIFP
( HITOS )</t>
  </si>
  <si>
    <t>Colocar en esta casilla el listado de actividades  del proyecto a partir del cual se desarrollara el programa con el que se articula. Es importante que este listado de actividades coincida al 100% con las viabilizadas en SUIFP</t>
  </si>
  <si>
    <t>ENTREGABLE</t>
  </si>
  <si>
    <t>Colocar en esta casilla el producto resultante de cada actividad de proyecto a relizar</t>
  </si>
  <si>
    <t xml:space="preserve">PROGRAMACION NUMERICA DE LA ACTIVIDAD PROYECTO 2023
</t>
  </si>
  <si>
    <t>Colocar en esta casilla el numero o pocentaje que se pretende alcanzar con cada actividad del proyecto durante la vigencia.</t>
  </si>
  <si>
    <t>PONDERACION DE LAS ACTIVIDADES (HITOS) DE PROYECTO</t>
  </si>
  <si>
    <t>Colocar en esta casilla el valor porcentual de cada actividad que llevara a conseguir el 100% de la meta propuesta.</t>
  </si>
  <si>
    <t>FECHA DE INICIO DE LA ACTIVIDAD O ENTREGABLE</t>
  </si>
  <si>
    <t>Colocar en esta casilla la fecha de inicio de la actividad en la vigencia 2023</t>
  </si>
  <si>
    <t>FECHA DE TERMINACIÓN DEL ENTREGABLE</t>
  </si>
  <si>
    <t>Colocar en esta casilla la fecha de terminacion  de la actividad en la vigencia 2023</t>
  </si>
  <si>
    <t>TIEMPO DE EJECUCIÓN
(número de días)</t>
  </si>
  <si>
    <t>Colocar en esta casilla el numero de dias que requiere el desarrollo de la actividad en la vigencia 2023</t>
  </si>
  <si>
    <t>PROGRAMACIÓN PRESUPUESTAL</t>
  </si>
  <si>
    <t>BENEFICIARIOS PROGRAMADOS</t>
  </si>
  <si>
    <t>Colocar en esta casilla el numero de personas en la ciudad programadas para recibir beneficio de la actividad programada en el proyecto</t>
  </si>
  <si>
    <t>BENEFICIARIOS CUBIERTOS</t>
  </si>
  <si>
    <t>Colocar en esta casilla el numero de personas en la ciudad que realmente recibieron el beneficio de la actividad programada en el proyecto.  Esta casilla se diligencia con el reporte del trimestre</t>
  </si>
  <si>
    <t>DEPENDENCIA RESPONSABLE</t>
  </si>
  <si>
    <t xml:space="preserve">Nombre de la dependencian responsable </t>
  </si>
  <si>
    <t>NOMBRE DEL RESPONSABLE</t>
  </si>
  <si>
    <t>Nombre de la personaa encargada de supervisar las actividades del proyecto encaminadas a conseguir la meta propuesta.</t>
  </si>
  <si>
    <t>FUENTE DE FINANCIACIÓN</t>
  </si>
  <si>
    <t>Nombre de la fuente de recursos con lo que financiara la actividad</t>
  </si>
  <si>
    <t>PLAN GENERAL DE COMPRAS</t>
  </si>
  <si>
    <t>APROPIACIÓN INICIAL
(en pesos)</t>
  </si>
  <si>
    <t>Valor numerico en pesos  del Plan Operativo anual de inversion asignado al rubro presupuestal.</t>
  </si>
  <si>
    <t>FUENTE PRESUPUESTAL</t>
  </si>
  <si>
    <t xml:space="preserve">Nombre de la fuente origen de los recursos
1. Recursos Propios - ICLD
2. SGP
3. Donaciones
</t>
  </si>
  <si>
    <t>RUBRO PRESUPUESTAL</t>
  </si>
  <si>
    <t>Mencionar el rubro del presupuesto que abarca el sector de su competencia.</t>
  </si>
  <si>
    <t>CODIGO RUBRO PRESUPUESTAL</t>
  </si>
  <si>
    <t>Mencionar el Código numérico que identifica el concepto del Gasto (Funcionamiento, Deuda Inversión) y el cual es definido en el Decreto de Liquidación.</t>
  </si>
  <si>
    <t>¿REQUIERE CONTRATACIÓN?</t>
  </si>
  <si>
    <t>En esta casilla colocar si es necesaria la contratacion</t>
  </si>
  <si>
    <t>DESCRIPCION DE PROCESO DE CONTRATACIÓN</t>
  </si>
  <si>
    <t>Si es necesario la contrtacion descripcion el medio por el cual se hará</t>
  </si>
  <si>
    <t>MODALIDAD DE SELECCIÓN</t>
  </si>
  <si>
    <t>Mencionar la modalidad de contratacion selecionada. Licitacion Publica, concurso de meritos, selección abreviada, minima cuatia, contrtacion directa.</t>
  </si>
  <si>
    <t>FUENTE DE RECURSOS</t>
  </si>
  <si>
    <t>CADA FUENTE ASIGNADA POR EL ACUERDO DE PRESUPUESTO</t>
  </si>
  <si>
    <t>FECHA DE INICIO DE CONTRATACIÓN</t>
  </si>
  <si>
    <t>Fecha tentativa de incio del proceso de contratacion.</t>
  </si>
  <si>
    <t>OBSERVACION O RELACIÓN DE EVIDENCIA</t>
  </si>
  <si>
    <t>Indicar el avance cualitativo de la meta y relación de la evidencia aportada para la verificación de cada reporte</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</si>
  <si>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</si>
  <si>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 xml:space="preserve">RIESGOS ASOCIADOS AL PROCESO </t>
  </si>
  <si>
    <t xml:space="preserve">Colocar en esta casilla cada uno de los riesgos identificados en el proceso definido, COLOCADO EN LA  COLUMNA W y desarrollado en la caracterizacion de la gestion por proceso.  asociado a las actividades del proyecto. </t>
  </si>
  <si>
    <t>CONTROLES ESTABLECIDOS PARA LOS RIESGOS</t>
  </si>
  <si>
    <t>Colocar en esta casilla cada uno de los controles formulados para cada riesgo identificado en el proceso definido asociado a las actividades del proyecto.</t>
  </si>
  <si>
    <t xml:space="preserve">
</t>
  </si>
  <si>
    <t>ALCALDIA DISTRITAL DE CARTAGENA DE INDIAS</t>
  </si>
  <si>
    <t>Código:PTDGI01-F001</t>
  </si>
  <si>
    <t>MACROPROCESO: PLANEACIÓN TERRITORIAL Y DIRECCIONAMIENTO ESTRATEGICO</t>
  </si>
  <si>
    <t>Versión: 1.0</t>
  </si>
  <si>
    <t>PROCESO / SUBPROCESO: GESTIÓN DE LA INVERSIÓN PUBLICA / GESTIÓN DEL PLAN DE DESARROLLO Y SUS INSTRUMENTOS DE EJECUCIÓN</t>
  </si>
  <si>
    <t>Fecha: 29-12-2022</t>
  </si>
  <si>
    <t xml:space="preserve">FORMATO PLAN DE ACCIÓN </t>
  </si>
  <si>
    <t>Página: 1 de 1</t>
  </si>
  <si>
    <t xml:space="preserve">ARTICULACION </t>
  </si>
  <si>
    <t xml:space="preserve">PROGRAMA </t>
  </si>
  <si>
    <t xml:space="preserve">DENOMINACION DEL PRODUCTO
</t>
  </si>
  <si>
    <t>1. BIEN</t>
  </si>
  <si>
    <t>2- SERVICIO</t>
  </si>
  <si>
    <t>ODS 3 – SALUD Y BIENESTAR: A través de la promoción de hábitos y estilos de vida saludables. Así como, la práctica regular de actividad física para prevenir enfermedades no transmisibles como enfermedades cardiovasculares, presión arterial alta, depresión y diabetes, entre otras</t>
  </si>
  <si>
    <t>PILAR INCLUYENTE</t>
  </si>
  <si>
    <t xml:space="preserve">DEPORTE Y RECREACIÓN CON INCLUISIÓN SOCIAL PARA LA TRASNFORMACIÓN SOCIAL </t>
  </si>
  <si>
    <t>Porcentaje de la población cartagenera vinculadas a las actividades y eventos deportivos, pre deportivos y paralímpicos.</t>
  </si>
  <si>
    <t>Número</t>
  </si>
  <si>
    <t>LA ESCUELA Y EL DEPORTE SON DE TODOS</t>
  </si>
  <si>
    <t>Número de Niños, niñas y adolescentes inscritos en la Escuela de Iniciación y Formación Deportiva</t>
  </si>
  <si>
    <t>Se incrementará a 5.400 niñas, niños, adolescentes inscritos en los diversos niveles de iniciación y formación</t>
  </si>
  <si>
    <t>X</t>
  </si>
  <si>
    <t>1.1 Servicio de Escuelas Deportivas</t>
  </si>
  <si>
    <t xml:space="preserve">Gestión de Valores para Resultados </t>
  </si>
  <si>
    <t xml:space="preserve">Política de Servicio al Ciudadano </t>
  </si>
  <si>
    <t xml:space="preserve">Promoción y Fomento Deporivo </t>
  </si>
  <si>
    <t xml:space="preserve">Brindar a los niños, niñas y adolescentes un programa estructurado de formación en cualquier 
disciplina deportiva para su adecuada evolución en el plano técnico, físico y psicológico, con el fin de 
llevarlos a las etapas superiores de rendimiento, con los resultados esperados. Además, busca 
motivar a todas las personas a practicar el deporte para el desarrollo integral y el mejoramiento de la 
calidad de vida. </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</si>
  <si>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</si>
  <si>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</si>
  <si>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1.1.1 Implementar el nivel 1: Iniciación Deportiva</t>
  </si>
  <si>
    <t>Instituto Distrital de Deporte y Recreación - IDER</t>
  </si>
  <si>
    <t>Inversión</t>
  </si>
  <si>
    <t>SGP</t>
  </si>
  <si>
    <t>DESARROLLO DE LA ESCUELA DE INICIACIÓN Y FORMACIÓN DEPORTIVA - EIFD EN EL DISTRITO DE  CARTAGENA DE INDIAS</t>
  </si>
  <si>
    <t>2.3.4301.1604.2020130010053</t>
  </si>
  <si>
    <t>Si</t>
  </si>
  <si>
    <t>Contratatación de prestación de servicios profesionale y/o de apoyo a la gestión del equipo de trabajo que ejecutará las actividades del proyecto</t>
  </si>
  <si>
    <t>Contratación directa</t>
  </si>
  <si>
    <t>1.1.2 Implementar el nivel 2: Formación Deportiva</t>
  </si>
  <si>
    <t>Recursos propios</t>
  </si>
  <si>
    <t>1.1.3 Implementar el nivel 3: Enfasis Deportivo</t>
  </si>
  <si>
    <t>1.1.4 Implementar el nivel 4: Perfeccionamiento Deportivo</t>
  </si>
  <si>
    <t>2.1 Servicio de promoción de la actividad física, la recreación y el deporte</t>
  </si>
  <si>
    <t>2.1.2 Sistematizar la vinculación de los niños, niñas y adolescentes pertenecientes a la Escuela de Formación Deportiva</t>
  </si>
  <si>
    <t>2.1.3 Realizar acompañamiento psicosocial a los niños, niñas, adolescentes y padres pertenecientes a la Escuela de Formación Deportiva</t>
  </si>
  <si>
    <t>2.1.4 Divulgar las acciones y actividades desarrolladas en el proyecto</t>
  </si>
  <si>
    <t>3.1 Servicio de organización de eventos deportivos comunitarios</t>
  </si>
  <si>
    <t>3.1.4 Realizar encuentros deportivos para la participación de los niños, niñas y adolescentes pertenecientes a la Escuela de Formación Deportiva</t>
  </si>
  <si>
    <t>2.1.1 Aumentar el número de núcleos de atención en los niveles 1 y 2 de iniciación y formación deportiva</t>
  </si>
  <si>
    <t>N/A</t>
  </si>
  <si>
    <t>x</t>
  </si>
  <si>
    <t>1.1 Servicio de promoción de la actividad física, la recreación y el deporte</t>
  </si>
  <si>
    <t xml:space="preserve">Desarrollar la realización torneos o eventos al interior de las instituciones educativas y universidades 
en el distrito de Cartagena de Indias, en procura de que las niñas, niños y adolescentes se diviertan, 
se integren, aprendan a cuidar y mejorar su capacidad física, eleven su autoestima, creen hábitos 
saludables y desarrollen diversas habilidades. Este programa se desarrolla en articulación con la 
Secretaría de Educación y las Instituciones Educativas del Distrito.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</si>
  <si>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</si>
  <si>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</si>
  <si>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Desarrollar jornadas de inscripción de las Instituciones Educativas en los juegos intercolegiados</t>
  </si>
  <si>
    <t>FORTALECIMIENTO DEL DEPORTE ESTUDIANTIL MEDIANTE LA IMPLEMENTACIÓN DE LOS JUEGOS INTERCOLEGIADOS Y UNIVERSITARIOS EN EL DISTRITO DE   CARTAGENA DE INDIAS</t>
  </si>
  <si>
    <t>2.3.4301.1604.2020130010194</t>
  </si>
  <si>
    <t>Divulgar las acciones y actividades desarrolladas en el proyecto</t>
  </si>
  <si>
    <t>2.1 Servicio de organización de eventos deportivos comunitarios</t>
  </si>
  <si>
    <t>Realizar las competencias deportivas de los juegos intercolegiados del distrito</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</si>
  <si>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</si>
  <si>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</si>
  <si>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</si>
  <si>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2.3 Documentos de planeación</t>
  </si>
  <si>
    <t xml:space="preserve">Brindar apoyos a deportistas, clubes, ligas, federaciones y otras organizaciones deportivas, para 
posicionarlos como actores locales del sistema deportivo y hacer de Cartagena de Indias un Distrito 
campeón. </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</si>
  <si>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</si>
  <si>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</si>
  <si>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Realizar la entrega y seguimiento de los estímulos a organismos deportivos</t>
  </si>
  <si>
    <t>Recursos Propios</t>
  </si>
  <si>
    <t>CONSOLIDACIÓN DEL SISTEMA DEPORTIVO DISTRITAL MEDIANTE UNA ESTRATEGIA DE ESTÍMULOS Y/O APOYOS A LAS ORGANIZACIONES DEPORTIVAS Y DEPORTISTAS DE ALTOS LOGROS-0  CARTAGENA DE INDIAS</t>
  </si>
  <si>
    <t>2.3.4302.1604.2020130010038</t>
  </si>
  <si>
    <t>Brindar asesorías a los organismos deportivos para el reconocimiento y estructuración</t>
  </si>
  <si>
    <t>3.2 Servicio de atención al ciudadano</t>
  </si>
  <si>
    <t>Crear plataforma de organizaciones deportivas</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</si>
  <si>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</si>
  <si>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</si>
  <si>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1.3 Servicio de posicionamiento institucional</t>
  </si>
  <si>
    <t>Se otorgarán estímulos y/o apoyos a 576 atletas de altos logros, futuras estrellas y viejas glorias del deporte convencional y paralímpico</t>
  </si>
  <si>
    <t>1.2 Servicio de apoyo financiero a atletas</t>
  </si>
  <si>
    <t>Realizar la entrega y seguimiento de los estímulos a deportistas convencionales y no convencionales</t>
  </si>
  <si>
    <t>Se apoyarán 20 eventos deportivos de carácter regional,  nacional e internacional a realizarse en el Distrito de Cartagena de Indias</t>
  </si>
  <si>
    <t>2.1 Servicio de organización de eventos deportivos de alto rendimiento</t>
  </si>
  <si>
    <t>Apoyar eventos deportivos de carácter regional, nacional e internacional</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</si>
  <si>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</si>
  <si>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</si>
  <si>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</si>
  <si>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1.1 Servicio de apoyo a la actividad física, la recreación y el deporte</t>
  </si>
  <si>
    <t>Realizar eventos o torneos deportivos y recreativos como: Juegos para personas con discapacidad, 
Juegos Carcelarios y Penitenciarios, Juegos Comunales, Actividades Pre-deportivas y Juegos 
Tradicionales de la Calle, Juegos Afros, negro, Palenqueros, raizales e Indígenas, Juegos 
Corregimentales, Torneos de Integración Comunitaria, Torneos deportivos para Jóvenes en Riesgo, 
Habitantes de Calle, LGTBIQ+ y otras en situación de vulnerabilidad</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</si>
  <si>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</si>
  <si>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</si>
  <si>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</si>
  <si>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1.1.1 Realizar campañas informativas sobre el deporte social ante la comunidad</t>
  </si>
  <si>
    <t>INTEGRACIÓN COMUNITARIA A TRAVÉS DEL DEPORTE COMO HERRAMIENTA PARA LA INCLUSIÓN SOCIAL DESDE LOS DIFERENTES ENFOQUES POBLACIONALES  CARTAGENA DE INDIAS</t>
  </si>
  <si>
    <t>2.3.4301.1604.2021130010011</t>
  </si>
  <si>
    <t>1.1.3 Divulgar las acciones y actividades desarrolladas en el proyecto</t>
  </si>
  <si>
    <t>2.1.1 Realizar el torneo de los juegos corregimentales</t>
  </si>
  <si>
    <t>2.1.2 Realizar el torneo de los juegos comunales</t>
  </si>
  <si>
    <t>2.1.3 Realizar el torneo de los juegos afro, raizales, negros y palenqueros</t>
  </si>
  <si>
    <t>2.1.4 Realizar el torneo de los juegos indígenas</t>
  </si>
  <si>
    <t>2.1.5 Realizar el torneo de los juegos carcelarios</t>
  </si>
  <si>
    <t>2.1.6 Realizar el torneo de los juegos de personas en situación de discapacidad</t>
  </si>
  <si>
    <t>Número de eventos o torneos de deporte social comunitario con inclusión realizados y/o apoyados</t>
  </si>
  <si>
    <t>Se realizarán 15 eventos o torneos de deporte social comunitario con inclusión dirigidos a la comunidad</t>
  </si>
  <si>
    <t>3.1.2 Disponer de la logística para cada uno de los torneos.</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</si>
  <si>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</si>
  <si>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</si>
  <si>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</si>
  <si>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</si>
  <si>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1.1 Documentos normativos</t>
  </si>
  <si>
    <t>Promoción y Fomento de la Actividad Físca , Recreación y  el Uso del Tiempo Libre</t>
  </si>
  <si>
    <t>Brindar a la comunidad la forma de aprender y desarrollar acciones y estrategias que se incorporen 
al quehacer diario para que su cuerpo y mente estén en forma durante todo el proceso de vida. Para 
apoyar este programa realizaremos actividades como: Madrúgale a la Salud, Noches saludables, 
Joven Saludable, Empresa Saludable, Centros Penitenciarios y Carcelarios, Caminante Saludable, 
Centro de Acondicionamiento Físico – CAF, Actívate Gestante, Persona Mayor.</t>
  </si>
  <si>
    <t xml:space="preserve">Mejoramiento de los estilos de vida mediante la promoción masiva de una vida activa de la ciudadanía en el Distirto de Cartagena </t>
  </si>
  <si>
    <t>Disminuir el riesgo de enfermedades crónicas no transmisibles en la comunidad cartagenera</t>
  </si>
  <si>
    <t>Implementar la estrategia de "Entornos saludables"</t>
  </si>
  <si>
    <t>MEJORAMIENTO DE LOS ESTILOS DE VIDA MEDIANTE LA PROMOCIÓN MASIVA DE UNA VIDA ACTIVA DE LA CIUDADANÍA EN EL DISTRITO DE  CARTAGENA DE INDIAS</t>
  </si>
  <si>
    <t>2.3.4301.1604.2020130010055</t>
  </si>
  <si>
    <t>Puesta en marcha del "Centro de Acondicionamiento físico- CAF"</t>
  </si>
  <si>
    <t>2.1 Servicio de apoyo a la actividad física, la recreación y el deporte</t>
  </si>
  <si>
    <t>2.1.1 Desarrollar las acciones de la estrategia "Madrúgale a la Salud" (49) puntos
de actividad física de Madrúgale a la Salud</t>
  </si>
  <si>
    <t>2.1.2 Desarrollar las acciones de la estrategia "Caminante Saludable" (4) puntos
de actividad física de Caminante Saludable</t>
  </si>
  <si>
    <t>2.1.3 Desarrollar las acciones de la estrategia "Noches Saludables" (49) puntos
de actividad física de Noches Saludables</t>
  </si>
  <si>
    <t>2.1.4 Desarrollar las acciones de la estrategia "Joven Saludable" (11) puntos de actividad física de Joven Saludable</t>
  </si>
  <si>
    <t>2.1.5 Diseñar e implementar el semillero de actividad física Un (1) semillero de
actividad física</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</si>
  <si>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</si>
  <si>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</si>
  <si>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2.1.6 Divulgar las acciones de las estrategias y eventos realizadas Ocho (8)
estrategias de divulgación y promoción</t>
  </si>
  <si>
    <t>3.1 Servicio de organización de eventos recreativos comunitarios</t>
  </si>
  <si>
    <t>3.1.1 Desarrollar eventos de concentración (720) eventos de concentración</t>
  </si>
  <si>
    <t>3.1.2 Desarrollar eventos de promoción (720) eventos de promoción</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</si>
  <si>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</si>
  <si>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</si>
  <si>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3.1.4 Desarrollar eventos de ciudad (18) eventos de ciudad</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</si>
  <si>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</si>
  <si>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</si>
  <si>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</si>
  <si>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2.1 Servicio de organización de eventos recreativos comunitarios</t>
  </si>
  <si>
    <t xml:space="preserve">Dinamizar el desarrollo social y proporcionar espacios de encuentro a los cartageneros a través de 
actividades recreativas que promuevan el esparcimiento, aprovechamiento del tiempo libre, la 
integración familiar, social y comunitaria. Desarrolla actividades como: VAS – Vías Recreativas, 
Festival Internacional de la Cometa, Campamentos Juveniles, Escuela Recreativa, Recreación para 
todos (Cartagena es de los niños, Cartagena es de todos y Vacaciones Recreativas), Playas 
Recreativas, entre otras. Lo anterior, con el fin de generar un impacto positivo sobre la realidad 
sociocultural de la comunidad cartagenera. </t>
  </si>
  <si>
    <t>RECREACIÓN COMUNITARIA Y APROVECHAMIENTO DEL TIEMPO LIBRE, COMO MECANISMO DE COHESIÓN E INTEGRACIÓN SOCIAL EN EL DISTRITO DE   CARTAGENA DE INDIAS</t>
  </si>
  <si>
    <t>Aumentar la interacción social a través de la práctica de la recreación en el tiempo libre</t>
  </si>
  <si>
    <t>2.1.1 Desarrollar la estrategia "Vacaciones Recreativas"</t>
  </si>
  <si>
    <t>2.3.4301.1604.2021130010230</t>
  </si>
  <si>
    <t>2.1.2 Desarrollar la estrategia "Cartagena es de los niños y niñas"</t>
  </si>
  <si>
    <t>2.1.3 Desarrollar la estrategia "Persona Mayor - Un nuevo comienzo"</t>
  </si>
  <si>
    <t>2.1.4 Desarrollar la estrategia "Escuela Recreativa"</t>
  </si>
  <si>
    <t>2.1.7 Divulgar las acciones y actividades desarrolladas en el proyecto</t>
  </si>
  <si>
    <t>2.1.5 Desarrollar la estrategia "Campamentos juveniles"</t>
  </si>
  <si>
    <t>Recursos Propios
SGP</t>
  </si>
  <si>
    <t>Número de asistentes a los eventos de recreación de carácter local, nacional e internacional realizados y/o apoyados</t>
  </si>
  <si>
    <t>Se incrementarán a 22.999 los asistentes a los eventos de recreación comunitaria dirigidos a todas las edades</t>
  </si>
  <si>
    <t>2.1.6 Desarrollar actividades de integración para el aprovechamiento del espacio
público</t>
  </si>
  <si>
    <t xml:space="preserve">Número de eventos de recreación de carácter local, nacional e internacional realizados y/o apoyados </t>
  </si>
  <si>
    <t xml:space="preserve">Se realizarán 17 eventos de recreación comunitaria dirigidos a todas las edades </t>
  </si>
  <si>
    <t>1.1.1 Realizar campañas de divulgación asociadas a la recreación</t>
  </si>
  <si>
    <t>1.1.2 Apoyar el desarrollo de actividades de recreación a nivel distrital</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</si>
  <si>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</si>
  <si>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</si>
  <si>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</si>
  <si>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 xml:space="preserve">Documentos de investigación (Producto principal del proyecto) </t>
  </si>
  <si>
    <t xml:space="preserve">Gestión del Conocimiento </t>
  </si>
  <si>
    <t>Política Gestión del Conocimiento y la iInovación</t>
  </si>
  <si>
    <t xml:space="preserve">Consolidar una plataforma de generación y apropiación social de conocimiento, con el fin de orientar 
la gestión público-privada desde la perspectiva del Deporte, la Recreación, la Actividad Física y el 
Aprovechamiento del Tiempo Libre en el Distrito de Cartagena de Indias. </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</si>
  <si>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</si>
  <si>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</si>
  <si>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Producir y publicar artículos cientifico - historico asociados al sector deporte</t>
  </si>
  <si>
    <t>2.3.4302.1604.2021130010270</t>
  </si>
  <si>
    <t>Número de personas con apropiación social de conocimiento.</t>
  </si>
  <si>
    <t>Se incrementará a 16.720 personas con apropiación social de conocimiento</t>
  </si>
  <si>
    <t>Servicio de educación informal</t>
  </si>
  <si>
    <t>Desarrollar encuentros cientificos sobre deporte, recreación, actividad física y aprovechamiento del tiempo libre.</t>
  </si>
  <si>
    <t>Fomentar la participación ciudadana en espacios de intercambio de conocimiento del sector deporte y recreación</t>
  </si>
  <si>
    <t>Diseñar e implementar un banco de datos sobre el sector deporte y recreación</t>
  </si>
  <si>
    <t xml:space="preserve">Número de piezas de Memoria Histórica del Deporte Cartagenero caracterizadas </t>
  </si>
  <si>
    <t>Se caracterizarán 10 piezas con todos los documentos e investigaciones científicas existentes de memoria histórica del deporte</t>
  </si>
  <si>
    <t>Investigar y caracterizar piezas del patrimonio deportivo en Cartagena y Bolívar</t>
  </si>
  <si>
    <t xml:space="preserve">Contratatación de prestación de servicios profesionale y/o de apoyo a la gestión del equipo de trabajo que ejecutará las actividades del proyecto
Propuesta museografica a través de Secop </t>
  </si>
  <si>
    <t xml:space="preserve">Número de semilleros de investigación </t>
  </si>
  <si>
    <t>Se conformará y organizará 1 semillero de investigación científica deportiva</t>
  </si>
  <si>
    <t>Ejecutar la puesta en marcha del semillero de investigación sobre el sector deporte</t>
  </si>
  <si>
    <t>Número de alianzas y convenios para la generación y apropiación social del conocimiento</t>
  </si>
  <si>
    <t>Se realizarán 10 convenios institucionales para la generación y apropiación social del conocimiento</t>
  </si>
  <si>
    <t>Generar alianzas para la producción de conocimiento cientifico y para fortalecer la formación técnica, tecnológa y profesional sobre deporte y recreación</t>
  </si>
  <si>
    <t xml:space="preserve">Se Integrarán los planes institucionales y estrategicos al Plan de Acción (Decreto No. 612 del 2018 ) </t>
  </si>
  <si>
    <t xml:space="preserve">Número </t>
  </si>
  <si>
    <t xml:space="preserve">Se realizaran 12   los planes institucionales y estrategicos al Plan de Acción -Decreto No. 612 del 2018 </t>
  </si>
  <si>
    <t xml:space="preserve">Elaborar, presentar, socializar y realizar seguimiento a los planes institucionales y estrategicos -Decreto No. 612 del 2018 </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</si>
  <si>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</si>
  <si>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</si>
  <si>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</si>
  <si>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</si>
  <si>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3.1 Servicio de administración de la infraestructura deportiva</t>
  </si>
  <si>
    <t>Gestión de Valores para Resultados</t>
  </si>
  <si>
    <t xml:space="preserve">Gestión de Bienes y Servicios </t>
  </si>
  <si>
    <t>Desarrollar una estrategia transparente y masificada del uso de los escenarios deportivos, 
fomentando cultura ciudadana del cuidado responsable, así como el desarrollo de manuales de 
lineamientos técnicos para las futuras instalaciones y de una estrategia de mantenimiento que 
podamos realizar de manera preventiva y correctiva. También tiene como objetivo ampliar el número 
de escenarios deportivos y recreativos para poner a disposición de la ciudadanía espacios públicos 
más seguros, accesibles sin barreras y equipados para el desarrollo del deporte, la recreación, 
actividad física y uso del tiempo libre para todos los ciudadanos.</t>
  </si>
  <si>
    <t>Conservación, mantenimiento y mejoramiento de los escenarios deportivos de la ciudad como estrategia de preservación del patrimonio material del Distrito de Cartagena de Indias</t>
  </si>
  <si>
    <t>Preservar los escenarios deportivos en el distrito de Cartagena de Indias</t>
  </si>
  <si>
    <t xml:space="preserve">3.1.1 Administrar el uso y préstamo de los escenarios a la comunidad </t>
  </si>
  <si>
    <t>CONSERVACIÓN , MANTENIMIENTO Y MEJORAMIENTO DE LOS ESCENARIOS DEPORTIVOS DE LA CIUDAD COMO ESTRATEGIA DE PRESERVACIÓN DEL PATRIMONIO MATERIAL DEL DISTRITO DE   CARTAGENA DE INDIAS</t>
  </si>
  <si>
    <t>2.3.4301.1604.2020130010036</t>
  </si>
  <si>
    <t>3.1.2 Realizar revisión y verificación del funcionamiento de los escenarios deportivos</t>
  </si>
  <si>
    <t>Número de personas que hace uso y disfrute de los escenarios deportivos y recreativos</t>
  </si>
  <si>
    <t>Se impactarán a 209.842 personas en el uso y disfrute de los escenarios deportivos y recreativos</t>
  </si>
  <si>
    <t>1.1.3 Socializar y divulgar el uso adecuado de los escenarios deportivos a todos los usuarios y beneficiarios</t>
  </si>
  <si>
    <t>1.1.4 Disponer los escenarios deportivos para el uso de la comunidad</t>
  </si>
  <si>
    <t>1.1.5 Divulgar las acciones y actividades desarrolladas en el proyecto</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</si>
  <si>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</si>
  <si>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</si>
  <si>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 </t>
  </si>
  <si>
    <t>2.1.1 Realizar un plan general de mantenimiento de los escenarios deportivos</t>
  </si>
  <si>
    <t>2.1.2 Intervenir de manera preventiva, correctiva, programada y predictiva los escenarios deportivos</t>
  </si>
  <si>
    <t>2.1.3 Garantizar el continuo uso y disfrute de los escenarios</t>
  </si>
  <si>
    <t xml:space="preserve">Número de escenarios deportivos construidos  </t>
  </si>
  <si>
    <t xml:space="preserve">Se desarrollará la construcción de 10 escenarios deportivos en el Distrito de Cartagena de Indias </t>
  </si>
  <si>
    <t xml:space="preserve">2.1.4. Ejecutar las obras de construcción y/o reconstrucción de los escenarios deportivos. </t>
  </si>
  <si>
    <t>CONTROL DE CAMBIOS</t>
  </si>
  <si>
    <t>FECHA</t>
  </si>
  <si>
    <t>DESCRIPCIÓN DEL CAMBIO</t>
  </si>
  <si>
    <t>VERSIÓN</t>
  </si>
  <si>
    <t>Diciembre 29-2022</t>
  </si>
  <si>
    <t>Diseño y Elaboración del formato de captura de información para reporte de avance de plan de desarrollo vigencia 2023</t>
  </si>
  <si>
    <t>1.0</t>
  </si>
  <si>
    <t>CARGO</t>
  </si>
  <si>
    <t>NOMBRE</t>
  </si>
  <si>
    <t>FIRMA</t>
  </si>
  <si>
    <t>ELABORÓ</t>
  </si>
  <si>
    <t>Profesional Especializado codigo 222 grado 41</t>
  </si>
  <si>
    <t>María Bernarda Pérez Carmona</t>
  </si>
  <si>
    <t>REVISÓ</t>
  </si>
  <si>
    <t>Secretario de Planeación Distrital</t>
  </si>
  <si>
    <t>Franklin Amador Hawkins</t>
  </si>
  <si>
    <t>APROBÓ</t>
  </si>
  <si>
    <t xml:space="preserve">DEPENDENCIA : </t>
  </si>
  <si>
    <t>ACUMULADO DE META PRODUCTO 2020- 2023</t>
  </si>
  <si>
    <t>Campo Elías Teherán Humánez</t>
  </si>
  <si>
    <t>PROGRAMACIÓN META PRODUCTO A 2024</t>
  </si>
  <si>
    <t xml:space="preserve">Contratar el servicio de transporte y refrigerio para los niños, niñas y adolscentes de la EIFD en cumplimiento de lo reglamentado en la Tasa ProDeeporte.  </t>
  </si>
  <si>
    <t xml:space="preserve">Adquisición de uniformes e implementación deportiva </t>
  </si>
  <si>
    <t>Servicio de Transporte</t>
  </si>
  <si>
    <t xml:space="preserve">Recursos para la premiación </t>
  </si>
  <si>
    <t>ADQUISICION DE POLIZAS DE SEGUROS DE ACCIDENTES PERSONALES EN EL MARCO DE LA EJECUCION DE LOS JUEGOS INTERCOLEGIADOS 2024</t>
  </si>
  <si>
    <t>CONTRATAR EL SERVICIO DE JUZGAMIENTO PARA LA EJECUCION DE LOS JUEGOS INTERCOLEGIADOS 2024</t>
  </si>
  <si>
    <t>Contratar logística requerida para el desarrollo de los juegos intercolegiados 2024</t>
  </si>
  <si>
    <t>SERVICIO DE TRANSPORTE TERRESTRE AUTOMOTOR ESPECIAL DE PASAJEROS PARA EL CUMPLIMIENTO DE LAS ACTIVIDADES ADMINISTRATIVAS Y DE LOS DIFERENTES PROYECTOS DE INVERSION QUE EJECUTA EL IDER</t>
  </si>
  <si>
    <t>Suministrar los materiales e insumos, implementación deportiva y uniforme requeridos para el desarrollo de los juegos intercolegiados</t>
  </si>
  <si>
    <t>Entregar la premiación a los ganadores de las competencias deportivas
distritales</t>
  </si>
  <si>
    <t>Acompañar el desarrollo de las competencias de los juegos interuniversitarios</t>
  </si>
  <si>
    <t>Acompañar el proceso de socialización y desarrollo de los juegos interuniversitarios</t>
  </si>
  <si>
    <t>Servicio de transporte terrestre</t>
  </si>
  <si>
    <t>Servicios de operación logística para eventos</t>
  </si>
  <si>
    <t xml:space="preserve">Producción y difusión de mensajes de radio </t>
  </si>
  <si>
    <t>Producción y emisión programas de TV</t>
  </si>
  <si>
    <t>Convocatorias Pafid - Padal</t>
  </si>
  <si>
    <t>Convocatorias a Ligas y Clubes</t>
  </si>
  <si>
    <t>Adquirir uniformes e implementación para el desarrollo de los juegos del deporte social comunitario</t>
  </si>
  <si>
    <t>Prestación de Servicio de Transporte de personal</t>
  </si>
  <si>
    <t>Prestación de servicios de operación logística para las actividades del proyecto</t>
  </si>
  <si>
    <t>3.1.1 Adquirir la dotación e implementación requerida para el desarrollo de los
torneos</t>
  </si>
  <si>
    <t>3.1. Servicio de apoyo a la actividad física, la recreación y el deporte</t>
  </si>
  <si>
    <t>Servicios de conservación, mejoramientos locativos</t>
  </si>
  <si>
    <t>Servicios Publicos</t>
  </si>
  <si>
    <t>Vigilancia</t>
  </si>
  <si>
    <t>Servicios de Obras de Mejoramiento, Construcción y Reconstrucción de Escenarios</t>
  </si>
  <si>
    <t>Servicios requeridos para el Mejoramiento del Estadio de Fútbol Jaime Morón León</t>
  </si>
  <si>
    <t>RF SGP</t>
  </si>
  <si>
    <t xml:space="preserve">PROGRAMACION NUMERICA DE LA ACTIVIDAD PROYECTO 2024
</t>
  </si>
  <si>
    <t>16/12/2024</t>
  </si>
  <si>
    <t>1/2/2024</t>
  </si>
  <si>
    <t>23/12/2024</t>
  </si>
  <si>
    <t>3.1 Servicio de inspección, vigilancia y control al Sistema Nacional del Deporte</t>
  </si>
  <si>
    <t xml:space="preserve">Divulgar las acciones de los deportistas y organizaciones deportivas realizadas </t>
  </si>
  <si>
    <t>Logistica para trabajo de campo</t>
  </si>
  <si>
    <t>Prestacion de servicio de impresión y proceso editorial de cartilla</t>
  </si>
  <si>
    <t>Numero</t>
  </si>
  <si>
    <t>PROGRAMACION META BIENESTAR 2024</t>
  </si>
  <si>
    <t>Servicios de logística para desarrollo de la estrategia de Entornos Saludables</t>
  </si>
  <si>
    <t>Suministro de materiales</t>
  </si>
  <si>
    <t>Suministro de servicio de Transporte terrestre</t>
  </si>
  <si>
    <t>Servicios de operación logistica</t>
  </si>
  <si>
    <t xml:space="preserve">Servicios de operación logística </t>
  </si>
  <si>
    <t>Servicios de operación logística</t>
  </si>
  <si>
    <t xml:space="preserve">Servicios de Logística </t>
  </si>
  <si>
    <t>Servicio de operación logística</t>
  </si>
  <si>
    <t>Producción y difusión de mensajes de radio</t>
  </si>
  <si>
    <t xml:space="preserve">Producción y emisión programas de TV </t>
  </si>
  <si>
    <t>Servicios de transporte terrestre</t>
  </si>
  <si>
    <t>Servicios de operación logística para el desarrollo de eventos de ciudad</t>
  </si>
  <si>
    <t>Servicio de Transporte Terrestre</t>
  </si>
  <si>
    <t>Suministro de Materiales</t>
  </si>
  <si>
    <t>Servicios de Marketing digital y servicios de divulgación y comunicaciones</t>
  </si>
  <si>
    <t>Servicios de Logística</t>
  </si>
  <si>
    <t>Servicio de logistica</t>
  </si>
  <si>
    <t>Código</t>
  </si>
  <si>
    <t xml:space="preserve">Modalidad de selección </t>
  </si>
  <si>
    <t>CCE-02</t>
  </si>
  <si>
    <t>Licitación pública</t>
  </si>
  <si>
    <t>CCE-17</t>
  </si>
  <si>
    <t>Licitación pública (Obra pública)</t>
  </si>
  <si>
    <t>CCE-06</t>
  </si>
  <si>
    <t>Selección abreviada menor cuantía</t>
  </si>
  <si>
    <t>CCE-07</t>
  </si>
  <si>
    <t>Selección abreviada subasta inversa</t>
  </si>
  <si>
    <t>CCE-10</t>
  </si>
  <si>
    <t>Mínima cuantía</t>
  </si>
  <si>
    <t>CCE-16</t>
  </si>
  <si>
    <t>Contratación directa.</t>
  </si>
  <si>
    <t>CCE-99</t>
  </si>
  <si>
    <t>Seléccion abreviada - acuerdo marco</t>
  </si>
  <si>
    <t>Servicios de Logística de eventos científicos y académicos</t>
  </si>
  <si>
    <t>Servicio de Transporte terrestre</t>
  </si>
  <si>
    <t xml:space="preserve"> Marketing digital </t>
  </si>
  <si>
    <t>Servicios para divulgación con programas de TV</t>
  </si>
  <si>
    <t>Adquisicion de equipos</t>
  </si>
  <si>
    <t>Mínima cuantia</t>
  </si>
  <si>
    <t>Logística para la implementación del semillero</t>
  </si>
  <si>
    <t>Prestar servicios como asistente de investigación</t>
  </si>
  <si>
    <t>No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</si>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</sst>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quot;$&quot;\ * #,##0.00_-;_-&quot;$&quot;\ * &quot;-&quot;??_-;_-@_-"/>
    <numFmt numFmtId="165" formatCode="_-* #,##0.00_-;\-* #,##0.00_-;_-* &quot;-&quot;??_-;_-@_-"/>
    <numFmt numFmtId="166" formatCode="\$\ #,##0.00"/>
    <numFmt numFmtId="167" formatCode="_(* #,##0.00_);_(* \(#,##0.00\);_(* \-??_);_(@_)"/>
    <numFmt numFmtId="168" formatCode="_-* #,##0_-;\-* #,##0_-;_-* &quot;-&quot;??_-;_-@_-"/>
    <numFmt numFmtId="169" formatCode="_(* #,##0_);_(* \(#,##0\);_(* &quot;-&quot;??_);_(@_)"/>
  </numFmts>
  <fonts count="28" x14ac:knownFonts="1">
    <font>
      <sz val="11"/>
      <color theme="1"/>
      <name val="Calibri"/>
      <family val="2"/>
      <scheme val="minor"/>
    </font>
    <font>
      <b/>
      <sz val="16"/>
      <color theme="1"/>
      <name val="Calibri"/>
      <family val="2"/>
      <scheme val="minor"/>
    </font>
    <font>
      <b/>
      <sz val="11"/>
      <color theme="1"/>
      <name val="Arial"/>
      <family val="2"/>
    </font>
    <font>
      <b/>
      <sz val="12"/>
      <color theme="1" tint="4.9989318521683403E-2"/>
      <name val="Arial"/>
      <family val="2"/>
    </font>
    <font>
      <b/>
      <sz val="11"/>
      <name val="Arial"/>
      <family val="2"/>
    </font>
    <font>
      <sz val="11"/>
      <color theme="1"/>
      <name val="Arial"/>
      <family val="2"/>
    </font>
    <font>
      <b/>
      <sz val="9"/>
      <color indexed="81"/>
      <name val="Tahoma"/>
      <family val="2"/>
    </font>
    <font>
      <sz val="9"/>
      <color indexed="81"/>
      <name val="Tahoma"/>
      <family val="2"/>
    </font>
    <font>
      <b/>
      <sz val="10"/>
      <color theme="1"/>
      <name val="Verdana"/>
      <family val="2"/>
    </font>
    <font>
      <sz val="10"/>
      <color theme="1"/>
      <name val="Verdana"/>
      <family val="2"/>
    </font>
    <font>
      <sz val="10"/>
      <name val="Arial"/>
      <family val="2"/>
    </font>
    <font>
      <b/>
      <sz val="12"/>
      <name val="Arial"/>
      <family val="2"/>
    </font>
    <font>
      <sz val="12"/>
      <name val="Arial"/>
      <family val="2"/>
    </font>
    <font>
      <b/>
      <sz val="14"/>
      <name val="Arial"/>
      <family val="2"/>
    </font>
    <font>
      <b/>
      <sz val="15"/>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5"/>
      <color theme="1"/>
      <name val="Arial"/>
      <family val="2"/>
    </font>
    <font>
      <sz val="11"/>
      <color theme="1"/>
      <name val="Calibri"/>
      <family val="2"/>
      <scheme val="minor"/>
    </font>
    <font>
      <sz val="11"/>
      <color theme="1"/>
      <name val="Calibri"/>
      <family val="2"/>
    </font>
    <font>
      <b/>
      <sz val="11"/>
      <color theme="1" tint="4.9989318521683403E-2"/>
      <name val="Arial"/>
      <family val="2"/>
    </font>
    <font>
      <b/>
      <sz val="11"/>
      <color rgb="FFFF0000"/>
      <name val="Arial"/>
      <family val="2"/>
    </font>
    <font>
      <sz val="11"/>
      <color rgb="FF000000"/>
      <name val="Arial"/>
      <family val="2"/>
    </font>
    <font>
      <b/>
      <sz val="11"/>
      <color rgb="FF000000"/>
      <name val="Arial"/>
      <family val="2"/>
    </font>
    <font>
      <sz val="11"/>
      <color rgb="FF000009"/>
      <name val="Arial"/>
      <family val="2"/>
    </font>
    <font>
      <sz val="11"/>
      <name val="Arial"/>
      <family val="2"/>
    </font>
    <font>
      <sz val="11"/>
      <color theme="1" tint="4.9989318521683403E-2"/>
      <name val="Arial"/>
      <family val="2"/>
    </font>
  </fonts>
  <fills count="10">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6699FF"/>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9">
    <xf numFmtId="0" fontId="0" fillId="0" borderId="0"/>
    <xf numFmtId="0" fontId="8" fillId="2" borderId="0" applyNumberFormat="0" applyBorder="0" applyProtection="0">
      <alignment horizontal="center" vertical="center"/>
    </xf>
    <xf numFmtId="49" fontId="9" fillId="0" borderId="0" applyFill="0" applyBorder="0" applyProtection="0">
      <alignment horizontal="left" vertical="center"/>
    </xf>
    <xf numFmtId="3" fontId="9" fillId="0" borderId="0" applyFill="0" applyBorder="0" applyProtection="0">
      <alignment horizontal="right" vertical="center"/>
    </xf>
    <xf numFmtId="0" fontId="10" fillId="0" borderId="0"/>
    <xf numFmtId="165" fontId="19" fillId="0" borderId="0" applyFont="0" applyFill="0" applyBorder="0" applyAlignment="0" applyProtection="0"/>
    <xf numFmtId="9" fontId="19" fillId="0" borderId="0" applyFont="0" applyFill="0" applyBorder="0" applyAlignment="0" applyProtection="0"/>
    <xf numFmtId="0" fontId="20" fillId="0" borderId="0"/>
    <xf numFmtId="164" fontId="19" fillId="0" borderId="0" applyFont="0" applyFill="0" applyBorder="0" applyAlignment="0" applyProtection="0"/>
  </cellStyleXfs>
  <cellXfs count="382">
    <xf numFmtId="0" fontId="0" fillId="0" borderId="0" xfId="0"/>
    <xf numFmtId="0" fontId="12" fillId="0" borderId="11" xfId="4" applyFont="1" applyBorder="1" applyAlignment="1">
      <alignment horizontal="center" vertical="center"/>
    </xf>
    <xf numFmtId="14" fontId="12" fillId="0" borderId="2" xfId="4" applyNumberFormat="1" applyFont="1" applyBorder="1"/>
    <xf numFmtId="0" fontId="12" fillId="0" borderId="16" xfId="4" applyFont="1" applyBorder="1" applyAlignment="1">
      <alignment horizontal="center" vertical="center"/>
    </xf>
    <xf numFmtId="14" fontId="12" fillId="0" borderId="17" xfId="4" applyNumberFormat="1" applyFont="1" applyBorder="1"/>
    <xf numFmtId="0" fontId="12" fillId="0" borderId="12" xfId="4" applyFont="1" applyBorder="1" applyAlignment="1">
      <alignment horizontal="center" vertical="center"/>
    </xf>
    <xf numFmtId="14" fontId="0" fillId="0" borderId="1" xfId="0" applyNumberFormat="1" applyBorder="1" applyAlignment="1">
      <alignment horizontal="center" vertical="center"/>
    </xf>
    <xf numFmtId="0" fontId="12" fillId="0" borderId="11" xfId="4" applyFont="1" applyBorder="1"/>
    <xf numFmtId="0" fontId="12" fillId="0" borderId="12" xfId="4" applyFont="1" applyBorder="1"/>
    <xf numFmtId="0" fontId="11" fillId="4" borderId="13" xfId="4" applyFont="1" applyFill="1" applyBorder="1" applyAlignment="1">
      <alignment horizontal="center" vertical="center"/>
    </xf>
    <xf numFmtId="0" fontId="11" fillId="4" borderId="10" xfId="4" applyFont="1" applyFill="1" applyBorder="1" applyAlignment="1">
      <alignment horizontal="center" vertical="center"/>
    </xf>
    <xf numFmtId="0" fontId="0" fillId="0" borderId="0" xfId="0" applyAlignment="1">
      <alignment vertical="center"/>
    </xf>
    <xf numFmtId="0" fontId="11" fillId="4" borderId="15" xfId="4" applyFont="1" applyFill="1" applyBorder="1" applyAlignment="1">
      <alignment vertical="center"/>
    </xf>
    <xf numFmtId="0" fontId="11" fillId="4" borderId="11" xfId="4" applyFont="1" applyFill="1" applyBorder="1" applyAlignment="1">
      <alignment horizontal="center" vertical="center"/>
    </xf>
    <xf numFmtId="0" fontId="5" fillId="0" borderId="0" xfId="0" applyFont="1" applyAlignment="1">
      <alignment horizontal="center" vertical="center" wrapText="1"/>
    </xf>
    <xf numFmtId="0" fontId="2" fillId="3" borderId="0" xfId="0" applyFont="1" applyFill="1" applyAlignment="1">
      <alignment horizontal="center" vertical="center" wrapText="1"/>
    </xf>
    <xf numFmtId="0" fontId="14" fillId="5" borderId="0" xfId="0" applyFont="1" applyFill="1" applyAlignment="1">
      <alignment horizontal="center" vertical="center" wrapText="1"/>
    </xf>
    <xf numFmtId="0" fontId="2" fillId="0" borderId="0" xfId="0" applyFont="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0" fillId="0" borderId="1" xfId="0" applyBorder="1"/>
    <xf numFmtId="0" fontId="15" fillId="0" borderId="1" xfId="0" applyFont="1" applyBorder="1" applyAlignment="1">
      <alignment horizontal="left" vertical="center"/>
    </xf>
    <xf numFmtId="0" fontId="11" fillId="4" borderId="14" xfId="4" applyFont="1" applyFill="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1" fillId="4" borderId="17" xfId="4" applyFont="1" applyFill="1" applyBorder="1" applyAlignment="1">
      <alignment vertical="center"/>
    </xf>
    <xf numFmtId="0" fontId="11" fillId="4" borderId="15" xfId="4" applyFont="1" applyFill="1" applyBorder="1" applyAlignment="1">
      <alignment horizontal="center" vertical="center"/>
    </xf>
    <xf numFmtId="0" fontId="0" fillId="0" borderId="1" xfId="0" applyBorder="1" applyAlignment="1">
      <alignment vertical="center" wrapText="1"/>
    </xf>
    <xf numFmtId="0" fontId="2" fillId="3" borderId="19" xfId="0" applyFont="1" applyFill="1" applyBorder="1" applyAlignment="1">
      <alignment horizontal="center" vertical="center" wrapText="1"/>
    </xf>
    <xf numFmtId="0" fontId="2" fillId="0" borderId="0" xfId="0" applyFont="1" applyAlignment="1">
      <alignment horizontal="left" vertical="center" wrapText="1"/>
    </xf>
    <xf numFmtId="0" fontId="22" fillId="0" borderId="0" xfId="0" applyFont="1" applyAlignment="1">
      <alignment horizontal="left" vertical="center" wrapText="1"/>
    </xf>
    <xf numFmtId="0" fontId="5" fillId="0" borderId="19" xfId="0" applyFont="1" applyBorder="1"/>
    <xf numFmtId="0" fontId="5" fillId="0" borderId="0" xfId="0" applyFont="1"/>
    <xf numFmtId="0" fontId="5" fillId="0" borderId="4" xfId="0" applyFont="1" applyBorder="1"/>
    <xf numFmtId="0" fontId="5" fillId="0" borderId="3" xfId="0" applyFont="1" applyBorder="1"/>
    <xf numFmtId="168" fontId="5" fillId="0" borderId="1" xfId="5" applyNumberFormat="1" applyFont="1" applyFill="1" applyBorder="1" applyAlignment="1">
      <alignment horizontal="right" vertical="center" wrapText="1"/>
    </xf>
    <xf numFmtId="9" fontId="5" fillId="0" borderId="1" xfId="6" applyFont="1" applyBorder="1" applyAlignment="1">
      <alignment horizontal="center" vertical="center"/>
    </xf>
    <xf numFmtId="14" fontId="5" fillId="0" borderId="1" xfId="6" applyNumberFormat="1" applyFont="1" applyFill="1" applyBorder="1" applyAlignment="1">
      <alignment horizontal="center" vertical="center" wrapText="1"/>
    </xf>
    <xf numFmtId="168" fontId="5" fillId="0" borderId="1" xfId="5"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wrapText="1"/>
    </xf>
    <xf numFmtId="17" fontId="5" fillId="0" borderId="1" xfId="0" applyNumberFormat="1" applyFont="1" applyBorder="1"/>
    <xf numFmtId="0" fontId="22" fillId="0" borderId="9" xfId="0" applyFont="1" applyBorder="1" applyAlignment="1">
      <alignment horizontal="left" vertical="center" wrapText="1"/>
    </xf>
    <xf numFmtId="0" fontId="5" fillId="0" borderId="0" xfId="0" applyFont="1" applyAlignment="1">
      <alignment horizontal="center"/>
    </xf>
    <xf numFmtId="14" fontId="2" fillId="6" borderId="1" xfId="0" applyNumberFormat="1" applyFont="1" applyFill="1" applyBorder="1" applyAlignment="1">
      <alignment horizontal="center" vertical="center" wrapText="1"/>
    </xf>
    <xf numFmtId="14" fontId="24" fillId="6" borderId="1" xfId="0" applyNumberFormat="1" applyFont="1" applyFill="1" applyBorder="1" applyAlignment="1">
      <alignment horizontal="center" vertical="center" wrapText="1"/>
    </xf>
    <xf numFmtId="168" fontId="5" fillId="6" borderId="1" xfId="5" applyNumberFormat="1"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0" fontId="5" fillId="6" borderId="1" xfId="0" applyFont="1" applyFill="1" applyBorder="1"/>
    <xf numFmtId="0" fontId="5" fillId="6" borderId="1" xfId="0" applyFont="1" applyFill="1" applyBorder="1" applyAlignment="1">
      <alignment wrapText="1"/>
    </xf>
    <xf numFmtId="0" fontId="5" fillId="0" borderId="1" xfId="0" applyFont="1" applyBorder="1"/>
    <xf numFmtId="0" fontId="5" fillId="0" borderId="1" xfId="0" applyFont="1" applyBorder="1" applyAlignment="1">
      <alignment horizontal="center" vertical="center" wrapText="1"/>
    </xf>
    <xf numFmtId="0" fontId="23" fillId="0" borderId="1" xfId="0" applyFont="1" applyBorder="1" applyAlignment="1">
      <alignment vertical="center" wrapText="1"/>
    </xf>
    <xf numFmtId="0" fontId="5" fillId="0" borderId="1" xfId="0" applyFont="1" applyBorder="1" applyAlignment="1">
      <alignment vertical="center" wrapText="1"/>
    </xf>
    <xf numFmtId="168" fontId="26" fillId="0" borderId="1" xfId="5" applyNumberFormat="1" applyFont="1" applyFill="1" applyBorder="1" applyAlignment="1">
      <alignment horizontal="right" vertical="center" wrapText="1"/>
    </xf>
    <xf numFmtId="1" fontId="5" fillId="0" borderId="1" xfId="5" applyNumberFormat="1" applyFont="1" applyFill="1" applyBorder="1" applyAlignment="1">
      <alignment horizontal="right" vertical="center" wrapText="1"/>
    </xf>
    <xf numFmtId="0" fontId="5" fillId="0" borderId="1" xfId="0" applyFont="1" applyBorder="1" applyAlignment="1">
      <alignment horizontal="left" vertical="center" wrapText="1"/>
    </xf>
    <xf numFmtId="1" fontId="22" fillId="6" borderId="1"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168" fontId="5" fillId="7" borderId="1" xfId="5" applyNumberFormat="1" applyFont="1" applyFill="1" applyBorder="1" applyAlignment="1">
      <alignment horizontal="center" vertical="center" wrapText="1"/>
    </xf>
    <xf numFmtId="9" fontId="5" fillId="7" borderId="1" xfId="6" applyFont="1" applyFill="1" applyBorder="1" applyAlignment="1">
      <alignment horizontal="center" vertical="center"/>
    </xf>
    <xf numFmtId="1" fontId="27" fillId="0" borderId="1" xfId="0" applyNumberFormat="1" applyFont="1" applyBorder="1" applyAlignment="1">
      <alignment horizontal="center" vertical="center" wrapText="1"/>
    </xf>
    <xf numFmtId="168" fontId="5" fillId="7" borderId="1" xfId="5" applyNumberFormat="1" applyFont="1" applyFill="1" applyBorder="1" applyAlignment="1">
      <alignment horizontal="right" vertical="center" wrapText="1"/>
    </xf>
    <xf numFmtId="1" fontId="5" fillId="7" borderId="1" xfId="5" applyNumberFormat="1" applyFont="1" applyFill="1" applyBorder="1" applyAlignment="1">
      <alignment horizontal="right" vertical="center" wrapText="1"/>
    </xf>
    <xf numFmtId="168" fontId="27" fillId="6" borderId="1" xfId="5" applyNumberFormat="1" applyFont="1" applyFill="1" applyBorder="1" applyAlignment="1">
      <alignment horizontal="center" vertical="center" wrapText="1"/>
    </xf>
    <xf numFmtId="1" fontId="27" fillId="6" borderId="1" xfId="0" applyNumberFormat="1" applyFont="1" applyFill="1" applyBorder="1" applyAlignment="1">
      <alignment horizontal="center" vertical="center" wrapText="1"/>
    </xf>
    <xf numFmtId="168" fontId="27" fillId="0" borderId="1" xfId="5" applyNumberFormat="1" applyFont="1" applyFill="1" applyBorder="1" applyAlignment="1">
      <alignment horizontal="center" vertical="center" wrapText="1"/>
    </xf>
    <xf numFmtId="2" fontId="5" fillId="0" borderId="1" xfId="5" applyNumberFormat="1" applyFont="1" applyFill="1" applyBorder="1" applyAlignment="1">
      <alignment horizontal="right" vertical="center" wrapText="1"/>
    </xf>
    <xf numFmtId="1" fontId="5" fillId="0" borderId="1" xfId="5" applyNumberFormat="1" applyFont="1" applyFill="1" applyBorder="1" applyAlignment="1">
      <alignment horizontal="center" vertical="center" wrapText="1"/>
    </xf>
    <xf numFmtId="1" fontId="27" fillId="6" borderId="1" xfId="5" applyNumberFormat="1" applyFont="1" applyFill="1" applyBorder="1" applyAlignment="1">
      <alignment horizontal="center" vertical="center" wrapText="1"/>
    </xf>
    <xf numFmtId="1" fontId="21" fillId="6" borderId="1" xfId="5"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5" fillId="7" borderId="0" xfId="0" applyFont="1" applyFill="1"/>
    <xf numFmtId="0" fontId="5" fillId="8" borderId="0" xfId="0" applyFont="1" applyFill="1"/>
    <xf numFmtId="165" fontId="5" fillId="0" borderId="0" xfId="0" applyNumberFormat="1" applyFont="1"/>
    <xf numFmtId="164" fontId="5" fillId="0" borderId="0" xfId="8" applyFont="1" applyBorder="1"/>
    <xf numFmtId="165" fontId="0" fillId="0" borderId="1" xfId="5" applyFont="1" applyBorder="1"/>
    <xf numFmtId="165" fontId="5" fillId="0" borderId="1" xfId="6"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169" fontId="0" fillId="0" borderId="1" xfId="5" applyNumberFormat="1" applyFont="1" applyFill="1" applyBorder="1" applyAlignment="1">
      <alignment vertical="center" wrapText="1"/>
    </xf>
    <xf numFmtId="169" fontId="0" fillId="0" borderId="1" xfId="5" applyNumberFormat="1" applyFont="1" applyBorder="1" applyAlignment="1">
      <alignment vertical="center" wrapText="1"/>
    </xf>
    <xf numFmtId="169" fontId="0" fillId="0" borderId="3" xfId="5" applyNumberFormat="1" applyFont="1" applyFill="1" applyBorder="1" applyAlignment="1">
      <alignment vertical="center" wrapText="1"/>
    </xf>
    <xf numFmtId="168" fontId="23" fillId="0" borderId="1" xfId="5" applyNumberFormat="1" applyFont="1" applyFill="1" applyBorder="1" applyAlignment="1">
      <alignment vertical="center" wrapText="1"/>
    </xf>
    <xf numFmtId="168" fontId="5" fillId="0" borderId="1" xfId="5" applyNumberFormat="1" applyFont="1" applyFill="1" applyBorder="1" applyAlignment="1">
      <alignment vertical="center" wrapText="1"/>
    </xf>
    <xf numFmtId="168" fontId="0" fillId="0" borderId="1" xfId="5" applyNumberFormat="1" applyFont="1" applyBorder="1"/>
    <xf numFmtId="168" fontId="5" fillId="0" borderId="3" xfId="5" applyNumberFormat="1" applyFont="1" applyFill="1" applyBorder="1" applyAlignment="1">
      <alignment horizontal="center" vertical="center" wrapText="1"/>
    </xf>
    <xf numFmtId="168" fontId="5" fillId="7" borderId="1" xfId="5" applyNumberFormat="1" applyFont="1" applyFill="1" applyBorder="1" applyAlignment="1">
      <alignment vertical="center" wrapText="1"/>
    </xf>
    <xf numFmtId="0" fontId="5" fillId="0" borderId="3" xfId="0" applyFont="1" applyBorder="1" applyAlignment="1">
      <alignment horizontal="center" wrapText="1"/>
    </xf>
    <xf numFmtId="0" fontId="5" fillId="0" borderId="1" xfId="0" applyFont="1" applyBorder="1" applyAlignment="1">
      <alignment horizontal="right" vertical="center" wrapText="1"/>
    </xf>
    <xf numFmtId="14" fontId="5" fillId="0" borderId="1" xfId="5" applyNumberFormat="1" applyFont="1" applyFill="1" applyBorder="1" applyAlignment="1">
      <alignment horizontal="center" vertical="center" wrapText="1"/>
    </xf>
    <xf numFmtId="168" fontId="5" fillId="0" borderId="1" xfId="6" applyNumberFormat="1" applyFont="1" applyBorder="1" applyAlignment="1">
      <alignment vertical="center"/>
    </xf>
    <xf numFmtId="0" fontId="5" fillId="6" borderId="0" xfId="0" applyFont="1" applyFill="1" applyAlignment="1">
      <alignment horizontal="center"/>
    </xf>
    <xf numFmtId="0" fontId="5" fillId="6" borderId="0" xfId="0" applyFont="1" applyFill="1"/>
    <xf numFmtId="1" fontId="5" fillId="6" borderId="1" xfId="5" applyNumberFormat="1" applyFont="1" applyFill="1" applyBorder="1" applyAlignment="1">
      <alignment vertical="center" wrapText="1"/>
    </xf>
    <xf numFmtId="168" fontId="5" fillId="6" borderId="1" xfId="5" applyNumberFormat="1" applyFont="1" applyFill="1" applyBorder="1" applyAlignment="1">
      <alignment vertical="center" wrapText="1"/>
    </xf>
    <xf numFmtId="0" fontId="5" fillId="9" borderId="0" xfId="0" applyFont="1" applyFill="1"/>
    <xf numFmtId="14" fontId="2" fillId="9" borderId="1" xfId="0" applyNumberFormat="1" applyFont="1" applyFill="1" applyBorder="1" applyAlignment="1">
      <alignment horizontal="center" vertical="center" wrapText="1"/>
    </xf>
    <xf numFmtId="168" fontId="23" fillId="6" borderId="1" xfId="5" applyNumberFormat="1" applyFont="1" applyFill="1" applyBorder="1" applyAlignment="1">
      <alignment vertical="center" wrapText="1"/>
    </xf>
    <xf numFmtId="168" fontId="23" fillId="0" borderId="1" xfId="5" applyNumberFormat="1" applyFont="1" applyBorder="1" applyAlignment="1">
      <alignment vertical="center" wrapText="1"/>
    </xf>
    <xf numFmtId="1" fontId="5" fillId="0" borderId="1" xfId="0" applyNumberFormat="1" applyFont="1" applyBorder="1" applyAlignment="1">
      <alignment vertical="center" wrapText="1"/>
    </xf>
    <xf numFmtId="165" fontId="5" fillId="0" borderId="1" xfId="5" applyFont="1" applyFill="1" applyBorder="1" applyAlignment="1">
      <alignment vertical="center" wrapText="1"/>
    </xf>
    <xf numFmtId="165" fontId="5" fillId="0" borderId="1" xfId="5" applyFont="1" applyFill="1" applyBorder="1" applyAlignment="1">
      <alignment horizontal="center" vertical="center" wrapText="1"/>
    </xf>
    <xf numFmtId="165" fontId="5" fillId="0" borderId="1" xfId="5" applyFont="1" applyFill="1" applyBorder="1" applyAlignment="1">
      <alignment horizontal="right" vertical="center" wrapText="1"/>
    </xf>
    <xf numFmtId="168" fontId="27" fillId="7" borderId="1" xfId="5" applyNumberFormat="1" applyFont="1" applyFill="1" applyBorder="1" applyAlignment="1">
      <alignment vertical="center" wrapText="1"/>
    </xf>
    <xf numFmtId="1" fontId="27" fillId="0" borderId="1" xfId="5" applyNumberFormat="1" applyFont="1" applyFill="1" applyBorder="1" applyAlignment="1">
      <alignment horizontal="center" vertical="center" wrapText="1"/>
    </xf>
    <xf numFmtId="1" fontId="27" fillId="0" borderId="19" xfId="5" applyNumberFormat="1" applyFont="1" applyFill="1" applyBorder="1" applyAlignment="1">
      <alignment horizontal="center" vertical="center" wrapText="1"/>
    </xf>
    <xf numFmtId="0" fontId="15" fillId="0" borderId="1" xfId="0" applyFont="1" applyBorder="1"/>
    <xf numFmtId="1" fontId="27" fillId="0" borderId="1" xfId="0" applyNumberFormat="1" applyFont="1" applyBorder="1" applyAlignment="1">
      <alignment horizontal="left" vertical="center" wrapText="1"/>
    </xf>
    <xf numFmtId="0" fontId="5" fillId="0" borderId="1" xfId="0" applyFont="1" applyBorder="1" applyAlignment="1">
      <alignment horizontal="left"/>
    </xf>
    <xf numFmtId="0" fontId="5" fillId="0" borderId="19" xfId="0" applyFont="1" applyBorder="1" applyAlignment="1">
      <alignment wrapText="1"/>
    </xf>
    <xf numFmtId="0" fontId="5" fillId="0" borderId="19" xfId="0" applyFont="1" applyBorder="1" applyAlignment="1">
      <alignment vertical="center" wrapText="1"/>
    </xf>
    <xf numFmtId="0" fontId="0" fillId="0" borderId="1" xfId="0" applyBorder="1" applyAlignment="1">
      <alignment wrapText="1"/>
    </xf>
    <xf numFmtId="0" fontId="0" fillId="0" borderId="19" xfId="0" applyBorder="1" applyAlignment="1">
      <alignment wrapText="1"/>
    </xf>
    <xf numFmtId="165" fontId="0" fillId="0" borderId="1" xfId="5" applyFont="1" applyFill="1" applyBorder="1" applyAlignment="1">
      <alignment horizontal="center" wrapText="1"/>
    </xf>
    <xf numFmtId="166" fontId="5" fillId="0" borderId="1" xfId="0" applyNumberFormat="1" applyFont="1" applyBorder="1" applyAlignment="1">
      <alignment vertical="center"/>
    </xf>
    <xf numFmtId="167" fontId="5" fillId="0" borderId="1" xfId="0" applyNumberFormat="1" applyFont="1" applyBorder="1" applyAlignment="1">
      <alignment horizontal="right" vertical="center" wrapText="1"/>
    </xf>
    <xf numFmtId="167" fontId="5" fillId="0" borderId="19" xfId="0" applyNumberFormat="1" applyFont="1" applyBorder="1" applyAlignment="1">
      <alignment horizontal="center" vertical="center" wrapText="1"/>
    </xf>
    <xf numFmtId="167" fontId="5" fillId="0" borderId="0" xfId="7" applyNumberFormat="1" applyFont="1" applyAlignment="1">
      <alignment horizontal="right" vertical="center" wrapText="1"/>
    </xf>
    <xf numFmtId="166" fontId="5" fillId="0" borderId="0" xfId="7" applyNumberFormat="1" applyFont="1" applyAlignment="1">
      <alignment vertical="center"/>
    </xf>
    <xf numFmtId="17" fontId="5" fillId="6" borderId="1" xfId="0" applyNumberFormat="1" applyFont="1" applyFill="1" applyBorder="1"/>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3" borderId="1" xfId="0" applyFont="1" applyFill="1" applyBorder="1" applyAlignment="1">
      <alignment vertical="center" wrapText="1"/>
    </xf>
    <xf numFmtId="0" fontId="4" fillId="0" borderId="1" xfId="0" applyFont="1" applyBorder="1" applyAlignment="1">
      <alignment vertical="center" wrapText="1"/>
    </xf>
    <xf numFmtId="0" fontId="15" fillId="0" borderId="0" xfId="0" applyFont="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6" fillId="0" borderId="1" xfId="0" applyFont="1" applyBorder="1" applyAlignment="1">
      <alignment horizontal="center" vertical="center"/>
    </xf>
    <xf numFmtId="0" fontId="0" fillId="0" borderId="5" xfId="0" applyBorder="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9" xfId="0" applyFont="1" applyBorder="1" applyAlignment="1">
      <alignment horizontal="justify"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xf>
    <xf numFmtId="168" fontId="5" fillId="0" borderId="19" xfId="5" applyNumberFormat="1" applyFont="1" applyFill="1" applyBorder="1" applyAlignment="1">
      <alignment horizontal="center" vertical="center" wrapText="1"/>
    </xf>
    <xf numFmtId="168" fontId="5" fillId="0" borderId="4" xfId="5" applyNumberFormat="1" applyFont="1" applyFill="1" applyBorder="1" applyAlignment="1">
      <alignment horizontal="center" vertical="center" wrapText="1"/>
    </xf>
    <xf numFmtId="168" fontId="5" fillId="0" borderId="3" xfId="5" applyNumberFormat="1" applyFont="1" applyFill="1" applyBorder="1" applyAlignment="1">
      <alignment horizontal="center" vertical="center" wrapText="1"/>
    </xf>
    <xf numFmtId="168" fontId="23" fillId="0" borderId="19" xfId="5" applyNumberFormat="1" applyFont="1" applyBorder="1" applyAlignment="1">
      <alignment horizontal="center" vertical="center" wrapText="1"/>
    </xf>
    <xf numFmtId="168" fontId="23" fillId="0" borderId="4" xfId="5" applyNumberFormat="1" applyFont="1" applyBorder="1" applyAlignment="1">
      <alignment horizontal="center" vertical="center" wrapText="1"/>
    </xf>
    <xf numFmtId="168" fontId="23" fillId="0" borderId="3" xfId="5" applyNumberFormat="1" applyFont="1" applyBorder="1" applyAlignment="1">
      <alignment horizontal="center" vertical="center" wrapText="1"/>
    </xf>
    <xf numFmtId="0" fontId="23" fillId="0" borderId="1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1" fontId="5" fillId="0" borderId="19" xfId="5" applyNumberFormat="1" applyFont="1" applyFill="1" applyBorder="1" applyAlignment="1">
      <alignment horizontal="center" vertical="center" wrapText="1"/>
    </xf>
    <xf numFmtId="1" fontId="5" fillId="0" borderId="4" xfId="5" applyNumberFormat="1" applyFont="1" applyFill="1" applyBorder="1" applyAlignment="1">
      <alignment horizontal="center" vertical="center" wrapText="1"/>
    </xf>
    <xf numFmtId="1" fontId="5" fillId="0" borderId="3" xfId="5" applyNumberFormat="1" applyFont="1" applyFill="1" applyBorder="1" applyAlignment="1">
      <alignment horizontal="center" vertical="center" wrapText="1"/>
    </xf>
    <xf numFmtId="1" fontId="23" fillId="0" borderId="19" xfId="6" applyNumberFormat="1" applyFont="1" applyFill="1" applyBorder="1" applyAlignment="1">
      <alignment horizontal="center" vertical="center" wrapText="1"/>
    </xf>
    <xf numFmtId="1" fontId="23" fillId="0" borderId="4" xfId="6" applyNumberFormat="1" applyFont="1" applyFill="1" applyBorder="1" applyAlignment="1">
      <alignment horizontal="center" vertical="center" wrapText="1"/>
    </xf>
    <xf numFmtId="1" fontId="23" fillId="0" borderId="3" xfId="6" applyNumberFormat="1" applyFont="1" applyFill="1" applyBorder="1" applyAlignment="1">
      <alignment horizontal="center" vertical="center" wrapText="1"/>
    </xf>
    <xf numFmtId="168" fontId="27" fillId="0" borderId="19" xfId="5" applyNumberFormat="1" applyFont="1" applyFill="1" applyBorder="1" applyAlignment="1">
      <alignment horizontal="center" vertical="center" wrapText="1"/>
    </xf>
    <xf numFmtId="168" fontId="27" fillId="0" borderId="4" xfId="5" applyNumberFormat="1" applyFont="1" applyFill="1" applyBorder="1" applyAlignment="1">
      <alignment horizontal="center" vertical="center" wrapText="1"/>
    </xf>
    <xf numFmtId="168" fontId="27" fillId="0" borderId="3" xfId="5" applyNumberFormat="1" applyFont="1" applyFill="1" applyBorder="1" applyAlignment="1">
      <alignment horizontal="center" vertical="center" wrapText="1"/>
    </xf>
    <xf numFmtId="0" fontId="5" fillId="0" borderId="19" xfId="5" applyNumberFormat="1" applyFont="1" applyFill="1" applyBorder="1" applyAlignment="1">
      <alignment horizontal="center" vertical="center" wrapText="1"/>
    </xf>
    <xf numFmtId="0" fontId="5" fillId="0" borderId="4" xfId="5" applyNumberFormat="1" applyFont="1" applyFill="1" applyBorder="1" applyAlignment="1">
      <alignment horizontal="center" vertical="center" wrapText="1"/>
    </xf>
    <xf numFmtId="0" fontId="5" fillId="0" borderId="3" xfId="5" applyNumberFormat="1" applyFont="1" applyFill="1" applyBorder="1" applyAlignment="1">
      <alignment horizontal="center" vertical="center" wrapText="1"/>
    </xf>
    <xf numFmtId="9" fontId="5" fillId="0" borderId="19" xfId="6" applyFont="1" applyBorder="1" applyAlignment="1">
      <alignment horizontal="center" vertical="center"/>
    </xf>
    <xf numFmtId="9" fontId="5" fillId="0" borderId="4" xfId="6" applyFont="1" applyBorder="1" applyAlignment="1">
      <alignment horizontal="center" vertical="center"/>
    </xf>
    <xf numFmtId="9" fontId="5" fillId="0" borderId="3" xfId="6" applyFont="1" applyBorder="1" applyAlignment="1">
      <alignment horizontal="center" vertical="center"/>
    </xf>
    <xf numFmtId="14" fontId="5" fillId="0" borderId="19" xfId="5" applyNumberFormat="1" applyFont="1" applyFill="1" applyBorder="1" applyAlignment="1">
      <alignment horizontal="center" vertical="center" wrapText="1"/>
    </xf>
    <xf numFmtId="14" fontId="5" fillId="0" borderId="4" xfId="5" applyNumberFormat="1" applyFont="1" applyFill="1" applyBorder="1" applyAlignment="1">
      <alignment horizontal="center" vertical="center" wrapText="1"/>
    </xf>
    <xf numFmtId="14" fontId="5" fillId="0" borderId="3" xfId="5" applyNumberFormat="1" applyFont="1" applyFill="1" applyBorder="1" applyAlignment="1">
      <alignment horizontal="center" vertical="center" wrapText="1"/>
    </xf>
    <xf numFmtId="14" fontId="5" fillId="0" borderId="19" xfId="6" applyNumberFormat="1" applyFont="1" applyFill="1" applyBorder="1" applyAlignment="1">
      <alignment horizontal="center" vertical="center" wrapText="1"/>
    </xf>
    <xf numFmtId="14" fontId="5" fillId="0" borderId="4" xfId="6" applyNumberFormat="1" applyFont="1" applyFill="1" applyBorder="1" applyAlignment="1">
      <alignment horizontal="center" vertical="center" wrapText="1"/>
    </xf>
    <xf numFmtId="14" fontId="5" fillId="0" borderId="3" xfId="6" applyNumberFormat="1" applyFont="1" applyFill="1" applyBorder="1" applyAlignment="1">
      <alignment horizontal="center" vertical="center" wrapText="1"/>
    </xf>
    <xf numFmtId="165" fontId="19" fillId="0" borderId="19" xfId="5" applyFont="1" applyFill="1" applyBorder="1" applyAlignment="1">
      <alignment horizontal="center" vertical="center" wrapText="1"/>
    </xf>
    <xf numFmtId="165" fontId="19" fillId="0" borderId="3" xfId="5" applyFont="1" applyFill="1" applyBorder="1" applyAlignment="1">
      <alignment horizontal="center" vertical="center" wrapText="1"/>
    </xf>
    <xf numFmtId="0" fontId="5" fillId="0" borderId="19" xfId="0" applyFont="1" applyBorder="1" applyAlignment="1">
      <alignment horizontal="center" wrapText="1"/>
    </xf>
    <xf numFmtId="0" fontId="5" fillId="0" borderId="3" xfId="0" applyFont="1" applyBorder="1" applyAlignment="1">
      <alignment horizontal="center" wrapText="1"/>
    </xf>
    <xf numFmtId="1" fontId="27" fillId="0" borderId="19" xfId="5" applyNumberFormat="1" applyFont="1" applyFill="1" applyBorder="1" applyAlignment="1">
      <alignment horizontal="center" vertical="center" wrapText="1"/>
    </xf>
    <xf numFmtId="1" fontId="27" fillId="0" borderId="3" xfId="5" applyNumberFormat="1" applyFont="1" applyFill="1" applyBorder="1" applyAlignment="1">
      <alignment horizontal="center" vertical="center" wrapText="1"/>
    </xf>
    <xf numFmtId="167" fontId="5" fillId="0" borderId="19" xfId="0" applyNumberFormat="1" applyFont="1" applyBorder="1" applyAlignment="1">
      <alignment horizontal="center" vertical="center" wrapText="1"/>
    </xf>
    <xf numFmtId="167" fontId="5" fillId="0" borderId="3" xfId="0" applyNumberFormat="1" applyFont="1" applyBorder="1" applyAlignment="1">
      <alignment horizontal="center" vertical="center" wrapText="1"/>
    </xf>
    <xf numFmtId="0" fontId="5" fillId="7" borderId="19"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168" fontId="5" fillId="7" borderId="19" xfId="5" applyNumberFormat="1" applyFont="1" applyFill="1" applyBorder="1" applyAlignment="1">
      <alignment horizontal="center" vertical="center" wrapText="1"/>
    </xf>
    <xf numFmtId="168" fontId="5" fillId="7" borderId="4" xfId="5" applyNumberFormat="1" applyFont="1" applyFill="1" applyBorder="1" applyAlignment="1">
      <alignment horizontal="center" vertical="center" wrapText="1"/>
    </xf>
    <xf numFmtId="168" fontId="5" fillId="7" borderId="3" xfId="5" applyNumberFormat="1" applyFont="1" applyFill="1" applyBorder="1" applyAlignment="1">
      <alignment horizontal="center" vertical="center" wrapText="1"/>
    </xf>
    <xf numFmtId="9" fontId="5" fillId="7" borderId="19" xfId="6" applyFont="1" applyFill="1" applyBorder="1" applyAlignment="1">
      <alignment horizontal="center" vertical="center"/>
    </xf>
    <xf numFmtId="9" fontId="5" fillId="7" borderId="4" xfId="6" applyFont="1" applyFill="1" applyBorder="1" applyAlignment="1">
      <alignment horizontal="center" vertical="center"/>
    </xf>
    <xf numFmtId="9" fontId="5" fillId="7" borderId="3" xfId="6" applyFont="1" applyFill="1" applyBorder="1" applyAlignment="1">
      <alignment horizontal="center" vertical="center"/>
    </xf>
    <xf numFmtId="167" fontId="5" fillId="0" borderId="4" xfId="0" applyNumberFormat="1" applyFont="1" applyBorder="1" applyAlignment="1">
      <alignment horizontal="center" vertical="center" wrapText="1"/>
    </xf>
    <xf numFmtId="1" fontId="27" fillId="0" borderId="19" xfId="0" applyNumberFormat="1" applyFont="1" applyBorder="1" applyAlignment="1">
      <alignment horizontal="center" vertical="center" wrapText="1"/>
    </xf>
    <xf numFmtId="1" fontId="27" fillId="0" borderId="4"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168" fontId="27" fillId="7" borderId="19" xfId="5" applyNumberFormat="1" applyFont="1" applyFill="1" applyBorder="1" applyAlignment="1">
      <alignment horizontal="center" vertical="center" wrapText="1"/>
    </xf>
    <xf numFmtId="168" fontId="27" fillId="7" borderId="4" xfId="5" applyNumberFormat="1" applyFont="1" applyFill="1" applyBorder="1" applyAlignment="1">
      <alignment horizontal="center" vertical="center" wrapText="1"/>
    </xf>
    <xf numFmtId="168" fontId="27" fillId="7" borderId="3" xfId="5" applyNumberFormat="1" applyFont="1" applyFill="1" applyBorder="1" applyAlignment="1">
      <alignment horizontal="center" vertical="center" wrapText="1"/>
    </xf>
    <xf numFmtId="1" fontId="5" fillId="7" borderId="19" xfId="5" applyNumberFormat="1" applyFont="1" applyFill="1" applyBorder="1" applyAlignment="1">
      <alignment horizontal="center" vertical="center" wrapText="1"/>
    </xf>
    <xf numFmtId="1" fontId="5" fillId="7" borderId="4" xfId="5" applyNumberFormat="1" applyFont="1" applyFill="1" applyBorder="1" applyAlignment="1">
      <alignment horizontal="center" vertical="center" wrapText="1"/>
    </xf>
    <xf numFmtId="1" fontId="5" fillId="7" borderId="3" xfId="5" applyNumberFormat="1" applyFont="1" applyFill="1" applyBorder="1" applyAlignment="1">
      <alignment horizontal="center" vertical="center" wrapText="1"/>
    </xf>
    <xf numFmtId="166" fontId="5" fillId="0" borderId="19" xfId="0" applyNumberFormat="1" applyFont="1" applyBorder="1" applyAlignment="1">
      <alignment horizontal="center" vertical="center"/>
    </xf>
    <xf numFmtId="166" fontId="5" fillId="0" borderId="4" xfId="0" applyNumberFormat="1" applyFont="1" applyBorder="1" applyAlignment="1">
      <alignment horizontal="center" vertical="center"/>
    </xf>
    <xf numFmtId="166" fontId="5" fillId="0" borderId="3" xfId="0" applyNumberFormat="1" applyFont="1" applyBorder="1" applyAlignment="1">
      <alignment horizontal="center" vertical="center"/>
    </xf>
    <xf numFmtId="168" fontId="5" fillId="0" borderId="1" xfId="5" applyNumberFormat="1" applyFont="1" applyFill="1" applyBorder="1" applyAlignment="1">
      <alignment horizontal="right" vertical="center" wrapText="1"/>
    </xf>
    <xf numFmtId="165" fontId="5" fillId="0" borderId="19" xfId="5" applyFont="1" applyFill="1" applyBorder="1" applyAlignment="1">
      <alignment horizontal="center" vertical="center" wrapText="1"/>
    </xf>
    <xf numFmtId="165" fontId="5" fillId="0" borderId="4" xfId="5" applyFont="1" applyFill="1" applyBorder="1" applyAlignment="1">
      <alignment horizontal="center" vertical="center" wrapText="1"/>
    </xf>
    <xf numFmtId="165" fontId="5" fillId="0" borderId="3" xfId="5" applyFont="1" applyFill="1" applyBorder="1" applyAlignment="1">
      <alignment horizontal="center" vertical="center" wrapText="1"/>
    </xf>
    <xf numFmtId="1" fontId="5" fillId="0" borderId="19"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25" fillId="0" borderId="19"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5" fillId="7" borderId="1" xfId="0" applyFont="1" applyFill="1" applyBorder="1" applyAlignment="1">
      <alignment horizontal="center" vertical="center" wrapText="1"/>
    </xf>
    <xf numFmtId="168" fontId="5" fillId="0" borderId="1" xfId="5"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168" fontId="23" fillId="0" borderId="19" xfId="5" applyNumberFormat="1" applyFont="1" applyFill="1" applyBorder="1" applyAlignment="1">
      <alignment horizontal="center" vertical="center" wrapText="1"/>
    </xf>
    <xf numFmtId="168" fontId="23" fillId="0" borderId="4" xfId="5" applyNumberFormat="1" applyFont="1" applyFill="1" applyBorder="1" applyAlignment="1">
      <alignment horizontal="center" vertical="center" wrapText="1"/>
    </xf>
    <xf numFmtId="168" fontId="23" fillId="0" borderId="3" xfId="5" applyNumberFormat="1" applyFont="1" applyFill="1" applyBorder="1" applyAlignment="1">
      <alignment horizontal="center" vertical="center" wrapText="1"/>
    </xf>
    <xf numFmtId="0" fontId="5" fillId="0" borderId="19"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168" fontId="5" fillId="0" borderId="19" xfId="5" applyNumberFormat="1" applyFont="1" applyFill="1" applyBorder="1" applyAlignment="1">
      <alignment horizontal="center" vertical="center"/>
    </xf>
    <xf numFmtId="168" fontId="5" fillId="0" borderId="4" xfId="5" applyNumberFormat="1" applyFont="1" applyFill="1" applyBorder="1" applyAlignment="1">
      <alignment horizontal="center" vertical="center"/>
    </xf>
    <xf numFmtId="168" fontId="5" fillId="0" borderId="3" xfId="5" applyNumberFormat="1" applyFont="1" applyFill="1" applyBorder="1" applyAlignment="1">
      <alignment horizontal="center" vertical="center"/>
    </xf>
    <xf numFmtId="168" fontId="5" fillId="7" borderId="1" xfId="5" applyNumberFormat="1" applyFont="1" applyFill="1" applyBorder="1" applyAlignment="1">
      <alignment horizontal="center" vertical="center" wrapText="1"/>
    </xf>
    <xf numFmtId="0" fontId="5" fillId="0" borderId="1" xfId="0" applyFont="1" applyBorder="1" applyAlignment="1">
      <alignment horizontal="center" vertical="center" wrapText="1"/>
    </xf>
    <xf numFmtId="165" fontId="0" fillId="0" borderId="19" xfId="5" applyFont="1" applyBorder="1" applyAlignment="1">
      <alignment horizontal="center"/>
    </xf>
    <xf numFmtId="165" fontId="0" fillId="0" borderId="4" xfId="5" applyFont="1" applyBorder="1" applyAlignment="1">
      <alignment horizontal="center"/>
    </xf>
    <xf numFmtId="165" fontId="0" fillId="0" borderId="3" xfId="5" applyFont="1" applyBorder="1" applyAlignment="1">
      <alignment horizontal="center"/>
    </xf>
    <xf numFmtId="168" fontId="5" fillId="0" borderId="19" xfId="5" applyNumberFormat="1" applyFont="1" applyFill="1" applyBorder="1" applyAlignment="1">
      <alignment vertical="center" wrapText="1"/>
    </xf>
    <xf numFmtId="168" fontId="5" fillId="0" borderId="4" xfId="5" applyNumberFormat="1" applyFont="1" applyFill="1" applyBorder="1" applyAlignment="1">
      <alignment vertical="center" wrapText="1"/>
    </xf>
    <xf numFmtId="168" fontId="5" fillId="0" borderId="3" xfId="5" applyNumberFormat="1" applyFont="1" applyFill="1" applyBorder="1" applyAlignment="1">
      <alignment vertical="center" wrapText="1"/>
    </xf>
    <xf numFmtId="9" fontId="5" fillId="0" borderId="19" xfId="6" applyFont="1" applyFill="1" applyBorder="1" applyAlignment="1">
      <alignment horizontal="center" vertical="center" wrapText="1"/>
    </xf>
    <xf numFmtId="9" fontId="5" fillId="0" borderId="4" xfId="6" applyFont="1" applyFill="1" applyBorder="1" applyAlignment="1">
      <alignment horizontal="center" vertical="center" wrapText="1"/>
    </xf>
    <xf numFmtId="9" fontId="5" fillId="0" borderId="3" xfId="6" applyFont="1" applyFill="1" applyBorder="1" applyAlignment="1">
      <alignment horizontal="center" vertical="center" wrapText="1"/>
    </xf>
    <xf numFmtId="0" fontId="0" fillId="0" borderId="19" xfId="0" applyBorder="1" applyAlignment="1">
      <alignment horizontal="center"/>
    </xf>
    <xf numFmtId="0" fontId="0" fillId="0" borderId="3" xfId="0" applyBorder="1" applyAlignment="1">
      <alignment horizontal="center"/>
    </xf>
    <xf numFmtId="1" fontId="5" fillId="0" borderId="19" xfId="6" applyNumberFormat="1" applyFont="1" applyFill="1" applyBorder="1" applyAlignment="1">
      <alignment vertical="center" wrapText="1"/>
    </xf>
    <xf numFmtId="1" fontId="5" fillId="0" borderId="3" xfId="6" applyNumberFormat="1" applyFont="1" applyFill="1" applyBorder="1" applyAlignment="1">
      <alignment vertical="center" wrapText="1"/>
    </xf>
    <xf numFmtId="1" fontId="5" fillId="0" borderId="1" xfId="0" applyNumberFormat="1" applyFont="1" applyBorder="1" applyAlignment="1">
      <alignment horizontal="center" vertical="center" wrapText="1"/>
    </xf>
    <xf numFmtId="0" fontId="2" fillId="0" borderId="7" xfId="4" applyFont="1" applyBorder="1" applyAlignment="1">
      <alignment horizontal="left" vertical="center"/>
    </xf>
    <xf numFmtId="0" fontId="5" fillId="0" borderId="8" xfId="0" applyFont="1" applyBorder="1"/>
    <xf numFmtId="0" fontId="5" fillId="0" borderId="9" xfId="0" applyFont="1" applyBorder="1"/>
    <xf numFmtId="0" fontId="2" fillId="0" borderId="1" xfId="4" applyFont="1" applyBorder="1" applyAlignment="1">
      <alignment horizontal="left" vertical="center" wrapText="1"/>
    </xf>
    <xf numFmtId="0" fontId="5" fillId="0" borderId="1" xfId="0" applyFont="1" applyBorder="1" applyAlignment="1">
      <alignment wrapText="1"/>
    </xf>
    <xf numFmtId="0" fontId="5" fillId="0" borderId="4" xfId="0" applyFont="1" applyBorder="1" applyAlignment="1">
      <alignment horizontal="center" wrapText="1"/>
    </xf>
    <xf numFmtId="0" fontId="5" fillId="0" borderId="19" xfId="0" applyFont="1" applyBorder="1" applyAlignment="1">
      <alignment wrapText="1"/>
    </xf>
    <xf numFmtId="0" fontId="5" fillId="0" borderId="4" xfId="0" applyFont="1" applyBorder="1" applyAlignment="1">
      <alignment wrapText="1"/>
    </xf>
    <xf numFmtId="0" fontId="5" fillId="0" borderId="3" xfId="0" applyFont="1" applyBorder="1" applyAlignment="1">
      <alignment wrapText="1"/>
    </xf>
    <xf numFmtId="1" fontId="5" fillId="7" borderId="1" xfId="0" applyNumberFormat="1" applyFont="1" applyFill="1" applyBorder="1" applyAlignment="1">
      <alignment horizontal="center" vertical="center" wrapText="1"/>
    </xf>
    <xf numFmtId="1" fontId="27" fillId="0" borderId="1" xfId="5" applyNumberFormat="1" applyFont="1" applyFill="1" applyBorder="1" applyAlignment="1">
      <alignment horizontal="center" vertical="center" wrapText="1"/>
    </xf>
    <xf numFmtId="1" fontId="27" fillId="0" borderId="1" xfId="0" applyNumberFormat="1" applyFont="1" applyBorder="1" applyAlignment="1">
      <alignment horizontal="center" vertical="center" wrapText="1"/>
    </xf>
    <xf numFmtId="165" fontId="5" fillId="0" borderId="19" xfId="5" applyFont="1" applyBorder="1" applyAlignment="1">
      <alignment horizontal="center" vertical="center" wrapText="1"/>
    </xf>
    <xf numFmtId="165" fontId="5" fillId="0" borderId="3" xfId="5" applyFont="1" applyBorder="1" applyAlignment="1">
      <alignment horizontal="center" vertical="center" wrapText="1"/>
    </xf>
    <xf numFmtId="0" fontId="0" fillId="0" borderId="4" xfId="0" applyBorder="1" applyAlignment="1">
      <alignment horizontal="center"/>
    </xf>
    <xf numFmtId="166" fontId="5" fillId="0" borderId="19" xfId="0" applyNumberFormat="1" applyFont="1" applyBorder="1" applyAlignment="1">
      <alignment vertical="center"/>
    </xf>
    <xf numFmtId="166" fontId="5" fillId="0" borderId="3" xfId="0" applyNumberFormat="1" applyFont="1" applyBorder="1" applyAlignment="1">
      <alignment vertical="center"/>
    </xf>
    <xf numFmtId="1" fontId="5" fillId="0" borderId="1" xfId="5" applyNumberFormat="1" applyFont="1" applyFill="1" applyBorder="1" applyAlignment="1">
      <alignment horizontal="center" vertical="center" wrapText="1"/>
    </xf>
    <xf numFmtId="168" fontId="5" fillId="0" borderId="1" xfId="5" applyNumberFormat="1" applyFont="1" applyBorder="1" applyAlignment="1">
      <alignment horizontal="right" vertical="center" wrapText="1"/>
    </xf>
    <xf numFmtId="168" fontId="5" fillId="7" borderId="1" xfId="5" applyNumberFormat="1" applyFont="1" applyFill="1" applyBorder="1" applyAlignment="1">
      <alignment horizontal="right" vertical="center" wrapText="1"/>
    </xf>
    <xf numFmtId="0" fontId="25" fillId="0" borderId="1" xfId="0" applyFont="1" applyBorder="1" applyAlignment="1">
      <alignment horizontal="left" vertical="center" wrapText="1"/>
    </xf>
    <xf numFmtId="0" fontId="5" fillId="7" borderId="1" xfId="0" applyFont="1" applyFill="1" applyBorder="1" applyAlignment="1">
      <alignment horizontal="left" vertical="center" wrapText="1"/>
    </xf>
    <xf numFmtId="9" fontId="5" fillId="0" borderId="1" xfId="6" applyFont="1" applyBorder="1" applyAlignment="1">
      <alignment horizontal="center" vertical="center"/>
    </xf>
    <xf numFmtId="9" fontId="5" fillId="7" borderId="1" xfId="6" applyFont="1" applyFill="1" applyBorder="1" applyAlignment="1">
      <alignment horizontal="center" vertical="center"/>
    </xf>
    <xf numFmtId="0" fontId="27"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8" borderId="1"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23" fillId="8" borderId="1" xfId="0" applyFont="1" applyFill="1" applyBorder="1" applyAlignment="1">
      <alignment horizontal="center" vertical="center" wrapText="1"/>
    </xf>
    <xf numFmtId="3" fontId="5" fillId="8" borderId="19" xfId="0" applyNumberFormat="1" applyFont="1" applyFill="1" applyBorder="1" applyAlignment="1">
      <alignment horizontal="center" vertical="center" wrapText="1"/>
    </xf>
    <xf numFmtId="3" fontId="5" fillId="8" borderId="4"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center" wrapText="1"/>
    </xf>
    <xf numFmtId="9" fontId="5" fillId="0" borderId="1" xfId="6" applyFont="1" applyFill="1" applyBorder="1" applyAlignment="1">
      <alignment horizontal="center" vertical="center" wrapText="1"/>
    </xf>
    <xf numFmtId="168" fontId="26" fillId="0" borderId="1" xfId="5" applyNumberFormat="1" applyFont="1" applyFill="1" applyBorder="1" applyAlignment="1">
      <alignment horizontal="right" vertical="center" wrapText="1"/>
    </xf>
    <xf numFmtId="168" fontId="23" fillId="0" borderId="1" xfId="5" applyNumberFormat="1" applyFont="1" applyBorder="1" applyAlignment="1">
      <alignment horizontal="right" vertical="center" wrapText="1"/>
    </xf>
    <xf numFmtId="168" fontId="26" fillId="0" borderId="19" xfId="5" applyNumberFormat="1" applyFont="1" applyFill="1" applyBorder="1" applyAlignment="1">
      <alignment horizontal="center" vertical="center" wrapText="1"/>
    </xf>
    <xf numFmtId="168" fontId="26" fillId="0" borderId="4" xfId="5" applyNumberFormat="1" applyFont="1" applyFill="1" applyBorder="1" applyAlignment="1">
      <alignment horizontal="center" vertical="center" wrapText="1"/>
    </xf>
    <xf numFmtId="168" fontId="26" fillId="0" borderId="3" xfId="5" applyNumberFormat="1" applyFont="1" applyFill="1" applyBorder="1" applyAlignment="1">
      <alignment horizontal="center" vertical="center" wrapText="1"/>
    </xf>
    <xf numFmtId="168" fontId="5"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0" fontId="23" fillId="0" borderId="1" xfId="0" applyFont="1" applyBorder="1" applyAlignment="1">
      <alignment horizontal="center" vertical="center" wrapText="1"/>
    </xf>
    <xf numFmtId="0" fontId="23" fillId="0" borderId="1" xfId="0" applyFont="1" applyBorder="1" applyAlignment="1">
      <alignment horizontal="right" vertical="center" wrapText="1"/>
    </xf>
    <xf numFmtId="0" fontId="23" fillId="7"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1"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165" fontId="5" fillId="0" borderId="19" xfId="6" applyNumberFormat="1" applyFont="1" applyBorder="1" applyAlignment="1">
      <alignment horizontal="center" vertical="center"/>
    </xf>
    <xf numFmtId="165" fontId="5" fillId="0" borderId="4" xfId="6" applyNumberFormat="1" applyFont="1" applyBorder="1" applyAlignment="1">
      <alignment horizontal="center" vertical="center"/>
    </xf>
    <xf numFmtId="165" fontId="5" fillId="0" borderId="3" xfId="6" applyNumberFormat="1" applyFont="1" applyBorder="1" applyAlignment="1">
      <alignment horizontal="center" vertical="center"/>
    </xf>
    <xf numFmtId="168" fontId="5" fillId="0" borderId="19" xfId="6" applyNumberFormat="1" applyFont="1" applyBorder="1" applyAlignment="1">
      <alignment vertical="center"/>
    </xf>
    <xf numFmtId="168" fontId="5" fillId="0" borderId="4" xfId="6" applyNumberFormat="1" applyFont="1" applyBorder="1" applyAlignment="1">
      <alignment vertical="center"/>
    </xf>
    <xf numFmtId="168" fontId="5" fillId="0" borderId="3" xfId="6" applyNumberFormat="1" applyFont="1" applyBorder="1" applyAlignment="1">
      <alignment vertical="center"/>
    </xf>
    <xf numFmtId="0" fontId="5" fillId="0" borderId="19" xfId="5" applyNumberFormat="1" applyFont="1" applyFill="1" applyBorder="1" applyAlignment="1">
      <alignment vertical="center" wrapText="1"/>
    </xf>
    <xf numFmtId="1" fontId="5" fillId="0" borderId="19" xfId="5" applyNumberFormat="1" applyFont="1" applyFill="1" applyBorder="1" applyAlignment="1">
      <alignment vertical="center" wrapText="1"/>
    </xf>
    <xf numFmtId="1" fontId="5" fillId="0" borderId="3" xfId="5" applyNumberFormat="1" applyFont="1" applyFill="1" applyBorder="1" applyAlignment="1">
      <alignment vertical="center" wrapText="1"/>
    </xf>
    <xf numFmtId="0" fontId="2" fillId="0" borderId="20" xfId="0" applyFont="1" applyBorder="1" applyAlignment="1">
      <alignment horizontal="center" vertical="center"/>
    </xf>
    <xf numFmtId="0" fontId="2" fillId="0" borderId="28"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3" borderId="4"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9" xfId="0" applyFont="1" applyBorder="1" applyAlignment="1">
      <alignment horizontal="center" vertical="center" wrapText="1"/>
    </xf>
    <xf numFmtId="0" fontId="2" fillId="3" borderId="3" xfId="0" applyFont="1" applyFill="1" applyBorder="1" applyAlignment="1">
      <alignment horizontal="center" vertical="center" wrapText="1"/>
    </xf>
    <xf numFmtId="0" fontId="5" fillId="7" borderId="1" xfId="0" applyFont="1" applyFill="1" applyBorder="1" applyAlignment="1">
      <alignment wrapText="1"/>
    </xf>
    <xf numFmtId="0" fontId="2" fillId="6" borderId="1" xfId="0" applyFont="1" applyFill="1" applyBorder="1" applyAlignment="1">
      <alignment horizontal="center" vertical="center" wrapText="1"/>
    </xf>
    <xf numFmtId="0" fontId="4" fillId="0" borderId="21" xfId="0" applyFont="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1" fontId="27" fillId="0" borderId="4" xfId="5" applyNumberFormat="1" applyFont="1" applyFill="1" applyBorder="1" applyAlignment="1">
      <alignment horizontal="center" vertical="center" wrapText="1"/>
    </xf>
    <xf numFmtId="169" fontId="0" fillId="0" borderId="19" xfId="5" applyNumberFormat="1" applyFont="1" applyFill="1" applyBorder="1" applyAlignment="1">
      <alignment horizontal="center" vertical="center" wrapText="1"/>
    </xf>
    <xf numFmtId="169" fontId="0" fillId="0" borderId="4" xfId="5" applyNumberFormat="1" applyFont="1" applyFill="1" applyBorder="1" applyAlignment="1">
      <alignment horizontal="center" vertical="center" wrapText="1"/>
    </xf>
    <xf numFmtId="169" fontId="0" fillId="0" borderId="3" xfId="5" applyNumberFormat="1" applyFont="1" applyFill="1" applyBorder="1" applyAlignment="1">
      <alignment horizontal="center" vertical="center" wrapText="1"/>
    </xf>
    <xf numFmtId="168" fontId="23" fillId="7" borderId="19" xfId="5" applyNumberFormat="1" applyFont="1" applyFill="1" applyBorder="1" applyAlignment="1">
      <alignment horizontal="center" vertical="center" wrapText="1"/>
    </xf>
    <xf numFmtId="168" fontId="23" fillId="7" borderId="4" xfId="5" applyNumberFormat="1" applyFont="1" applyFill="1" applyBorder="1" applyAlignment="1">
      <alignment horizontal="center" vertical="center" wrapText="1"/>
    </xf>
    <xf numFmtId="168" fontId="23" fillId="7" borderId="3" xfId="5" applyNumberFormat="1" applyFont="1" applyFill="1" applyBorder="1" applyAlignment="1">
      <alignment horizontal="center" vertical="center" wrapText="1"/>
    </xf>
    <xf numFmtId="1" fontId="23" fillId="0" borderId="19" xfId="5" applyNumberFormat="1" applyFont="1" applyFill="1" applyBorder="1" applyAlignment="1">
      <alignment horizontal="center" vertical="center" wrapText="1"/>
    </xf>
    <xf numFmtId="1" fontId="23" fillId="0" borderId="4" xfId="5" applyNumberFormat="1" applyFont="1" applyFill="1" applyBorder="1" applyAlignment="1">
      <alignment horizontal="center" vertical="center" wrapText="1"/>
    </xf>
    <xf numFmtId="1" fontId="23" fillId="0" borderId="3" xfId="5" applyNumberFormat="1" applyFont="1" applyFill="1" applyBorder="1" applyAlignment="1">
      <alignment horizontal="center" vertical="center" wrapText="1"/>
    </xf>
    <xf numFmtId="168" fontId="0" fillId="0" borderId="19" xfId="5" applyNumberFormat="1" applyFont="1" applyBorder="1" applyAlignment="1">
      <alignment horizontal="center"/>
    </xf>
    <xf numFmtId="168" fontId="0" fillId="0" borderId="3" xfId="5" applyNumberFormat="1" applyFont="1" applyBorder="1" applyAlignment="1">
      <alignment horizontal="center"/>
    </xf>
    <xf numFmtId="168" fontId="0" fillId="0" borderId="4" xfId="5" applyNumberFormat="1" applyFont="1" applyBorder="1" applyAlignment="1">
      <alignment horizontal="center"/>
    </xf>
    <xf numFmtId="9" fontId="5" fillId="7" borderId="1" xfId="6"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5" fillId="7" borderId="19" xfId="7" applyFont="1" applyFill="1" applyBorder="1" applyAlignment="1">
      <alignment horizontal="center" vertical="center" wrapText="1"/>
    </xf>
    <xf numFmtId="0" fontId="5" fillId="7" borderId="3" xfId="7" applyFont="1" applyFill="1" applyBorder="1" applyAlignment="1">
      <alignment horizontal="center" vertical="center" wrapText="1"/>
    </xf>
    <xf numFmtId="168" fontId="26" fillId="7" borderId="19" xfId="5" applyNumberFormat="1" applyFont="1" applyFill="1" applyBorder="1" applyAlignment="1">
      <alignment horizontal="center" vertical="center" wrapText="1"/>
    </xf>
    <xf numFmtId="168" fontId="26" fillId="7" borderId="4" xfId="5" applyNumberFormat="1" applyFont="1" applyFill="1" applyBorder="1" applyAlignment="1">
      <alignment horizontal="center" vertical="center" wrapText="1"/>
    </xf>
    <xf numFmtId="168" fontId="26" fillId="7" borderId="3" xfId="5" applyNumberFormat="1" applyFont="1" applyFill="1" applyBorder="1" applyAlignment="1">
      <alignment horizontal="center" vertical="center" wrapText="1"/>
    </xf>
    <xf numFmtId="0" fontId="5" fillId="7" borderId="4" xfId="7" applyFont="1" applyFill="1" applyBorder="1" applyAlignment="1">
      <alignment horizontal="center" vertical="center" wrapText="1"/>
    </xf>
    <xf numFmtId="0" fontId="23" fillId="7" borderId="19"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12" fillId="0" borderId="1" xfId="4" applyFont="1" applyBorder="1" applyAlignment="1">
      <alignment horizontal="center" vertical="center"/>
    </xf>
    <xf numFmtId="0" fontId="12" fillId="0" borderId="18" xfId="4" applyFont="1" applyBorder="1" applyAlignment="1">
      <alignment horizontal="center"/>
    </xf>
    <xf numFmtId="0" fontId="12" fillId="0" borderId="0" xfId="4" applyFont="1" applyAlignment="1">
      <alignment horizontal="center"/>
    </xf>
    <xf numFmtId="0" fontId="11" fillId="4" borderId="14" xfId="4" applyFont="1" applyFill="1" applyBorder="1" applyAlignment="1">
      <alignment horizontal="center" vertical="center"/>
    </xf>
    <xf numFmtId="0" fontId="12" fillId="0" borderId="1" xfId="4" applyFont="1" applyBorder="1" applyAlignment="1">
      <alignment horizontal="center" vertical="center" wrapText="1"/>
    </xf>
    <xf numFmtId="0" fontId="13" fillId="4" borderId="13" xfId="4" applyFont="1" applyFill="1" applyBorder="1" applyAlignment="1">
      <alignment horizontal="center" vertical="center"/>
    </xf>
    <xf numFmtId="0" fontId="13" fillId="4" borderId="14" xfId="4" applyFont="1" applyFill="1" applyBorder="1" applyAlignment="1">
      <alignment horizontal="center" vertical="center"/>
    </xf>
    <xf numFmtId="0" fontId="13" fillId="4" borderId="10" xfId="4" applyFont="1" applyFill="1" applyBorder="1" applyAlignment="1">
      <alignment horizontal="center" vertical="center"/>
    </xf>
    <xf numFmtId="0" fontId="11" fillId="4" borderId="1" xfId="4" applyFont="1" applyFill="1" applyBorder="1" applyAlignment="1">
      <alignment horizontal="center" vertical="center"/>
    </xf>
    <xf numFmtId="0" fontId="12" fillId="0" borderId="7" xfId="4" applyFont="1" applyBorder="1" applyAlignment="1">
      <alignment horizontal="center" vertical="center" wrapText="1"/>
    </xf>
    <xf numFmtId="0" fontId="12" fillId="0" borderId="8"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7" xfId="4" applyFont="1" applyBorder="1" applyAlignment="1">
      <alignment horizontal="center"/>
    </xf>
    <xf numFmtId="0" fontId="12" fillId="0" borderId="8" xfId="4" applyFont="1" applyBorder="1" applyAlignment="1">
      <alignment horizontal="center"/>
    </xf>
    <xf numFmtId="0" fontId="12" fillId="0" borderId="9" xfId="4" applyFont="1" applyBorder="1" applyAlignment="1">
      <alignment horizontal="center"/>
    </xf>
  </cellXfs>
  <cellStyles count="9">
    <cellStyle name="BodyStyle" xfId="2" xr:uid="{00000000-0005-0000-0000-000000000000}"/>
    <cellStyle name="HeaderStyle" xfId="1" xr:uid="{00000000-0005-0000-0000-000001000000}"/>
    <cellStyle name="Millares" xfId="5" builtinId="3"/>
    <cellStyle name="Moneda" xfId="8" builtinId="4"/>
    <cellStyle name="Normal" xfId="0" builtinId="0"/>
    <cellStyle name="Normal 2" xfId="4" xr:uid="{00000000-0005-0000-0000-000005000000}"/>
    <cellStyle name="Normal 3" xfId="7" xr:uid="{00000000-0005-0000-0000-000006000000}"/>
    <cellStyle name="Numeric" xfId="3" xr:uid="{00000000-0005-0000-0000-000007000000}"/>
    <cellStyle name="Porcentaje" xfId="6" builtinId="5"/>
  </cellStyles>
  <dxfs count="0"/>
  <tableStyles count="0" defaultTableStyle="TableStyleMedium2" defaultPivotStyle="PivotStyleLight16"/>
  <colors>
    <mruColors>
      <color rgb="FFFDB5C8"/>
      <color rgb="FFFA265E"/>
      <color rgb="FFE838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551088</xdr:colOff>
      <xdr:row>0</xdr:row>
      <xdr:rowOff>9527</xdr:rowOff>
    </xdr:from>
    <xdr:ext cx="766252" cy="616402"/>
    <xdr:pic>
      <xdr:nvPicPr>
        <xdr:cNvPr id="3" name="Imagen 2">
          <a:extLst>
            <a:ext uri="{FF2B5EF4-FFF2-40B4-BE49-F238E27FC236}">
              <a16:creationId xmlns:a16="http://schemas.microsoft.com/office/drawing/2014/main" id="{4D742965-91C8-4D8C-A929-50D86E2ADB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6017" y="9527"/>
          <a:ext cx="766252" cy="616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3"/>
  <sheetViews>
    <sheetView zoomScale="105" zoomScaleNormal="60" workbookViewId="0">
      <selection activeCell="A6" sqref="A6"/>
    </sheetView>
  </sheetViews>
  <sheetFormatPr baseColWidth="10" defaultColWidth="11.42578125" defaultRowHeight="15" x14ac:dyDescent="0.25"/>
  <cols>
    <col min="1" max="1" width="34.28515625" customWidth="1"/>
    <col min="3" max="3" width="28.5703125" customWidth="1"/>
    <col min="4" max="4" width="21.5703125" customWidth="1"/>
    <col min="5" max="5" width="19.42578125" customWidth="1"/>
    <col min="6" max="6" width="27.5703125" customWidth="1"/>
    <col min="7" max="7" width="17.140625" customWidth="1"/>
    <col min="8" max="8" width="43.7109375" customWidth="1"/>
    <col min="9" max="9" width="23.28515625" customWidth="1"/>
    <col min="10" max="10" width="15.7109375" customWidth="1"/>
    <col min="11" max="11" width="17.7109375" customWidth="1"/>
    <col min="12" max="12" width="19.42578125" customWidth="1"/>
    <col min="13" max="13" width="25.42578125" customWidth="1"/>
    <col min="14" max="14" width="20.7109375" customWidth="1"/>
    <col min="17" max="17" width="16.7109375" customWidth="1"/>
    <col min="18" max="18" width="20.5703125" customWidth="1"/>
    <col min="19" max="19" width="18.7109375" customWidth="1"/>
    <col min="20" max="20" width="22.85546875" customWidth="1"/>
    <col min="21" max="21" width="22.140625" customWidth="1"/>
    <col min="22" max="22" width="25.5703125" customWidth="1"/>
    <col min="23" max="23" width="21.140625" customWidth="1"/>
    <col min="24" max="24" width="19.140625" customWidth="1"/>
    <col min="25" max="25" width="17.42578125" customWidth="1"/>
    <col min="26" max="26" width="16.5703125" customWidth="1"/>
    <col min="27" max="27" width="16.42578125" customWidth="1"/>
    <col min="28" max="28" width="28.7109375" customWidth="1"/>
    <col min="29" max="29" width="19.5703125" customWidth="1"/>
    <col min="30" max="30" width="21.140625" customWidth="1"/>
    <col min="31" max="31" width="21.7109375" customWidth="1"/>
    <col min="32" max="32" width="25.5703125" customWidth="1"/>
    <col min="33" max="33" width="22.28515625" customWidth="1"/>
    <col min="34" max="34" width="29.7109375" customWidth="1"/>
    <col min="35" max="35" width="18.7109375" customWidth="1"/>
    <col min="36" max="36" width="18.28515625" customWidth="1"/>
    <col min="37" max="37" width="22.28515625" customWidth="1"/>
  </cols>
  <sheetData>
    <row r="1" spans="1:51" ht="54.75" customHeight="1" x14ac:dyDescent="0.25">
      <c r="A1" s="124" t="s">
        <v>0</v>
      </c>
      <c r="B1" s="124"/>
      <c r="C1" s="124"/>
      <c r="D1" s="124"/>
      <c r="E1" s="124"/>
      <c r="F1" s="124"/>
      <c r="G1" s="124"/>
      <c r="H1" s="124"/>
      <c r="I1" s="124"/>
    </row>
    <row r="2" spans="1:51" ht="36.75" customHeight="1" x14ac:dyDescent="0.25">
      <c r="A2" s="124" t="s">
        <v>1</v>
      </c>
      <c r="B2" s="124"/>
      <c r="C2" s="124"/>
      <c r="D2" s="124"/>
      <c r="E2" s="124"/>
      <c r="F2" s="124"/>
      <c r="G2" s="124"/>
      <c r="H2" s="124"/>
      <c r="I2" s="124"/>
      <c r="J2" s="17"/>
      <c r="K2" s="17"/>
      <c r="L2" s="17"/>
      <c r="M2" s="17"/>
      <c r="N2" s="17"/>
      <c r="O2" s="15"/>
      <c r="P2" s="15"/>
      <c r="Q2" s="15"/>
      <c r="R2" s="17"/>
      <c r="S2" s="17"/>
      <c r="T2" s="17"/>
      <c r="U2" s="16"/>
      <c r="V2" s="16"/>
      <c r="W2" s="16"/>
      <c r="X2" s="16"/>
      <c r="Y2" s="17"/>
      <c r="Z2" s="17"/>
      <c r="AA2" s="17"/>
      <c r="AB2" s="18"/>
      <c r="AC2" s="18"/>
      <c r="AD2" s="18"/>
      <c r="AE2" s="18"/>
      <c r="AF2" s="18"/>
      <c r="AG2" s="18"/>
      <c r="AH2" s="19"/>
      <c r="AI2" s="19"/>
      <c r="AJ2" s="19"/>
      <c r="AK2" s="19"/>
      <c r="AL2" s="19"/>
      <c r="AM2" s="19"/>
      <c r="AN2" s="19"/>
      <c r="AO2" s="19"/>
      <c r="AP2" s="19"/>
      <c r="AQ2" s="19"/>
      <c r="AR2" s="15"/>
      <c r="AS2" s="15"/>
      <c r="AT2" s="15"/>
      <c r="AU2" s="15"/>
      <c r="AV2" s="15"/>
      <c r="AW2" s="17"/>
      <c r="AX2" s="14"/>
      <c r="AY2" s="14"/>
    </row>
    <row r="3" spans="1:51" ht="48" customHeight="1" x14ac:dyDescent="0.25">
      <c r="A3" s="23" t="s">
        <v>2</v>
      </c>
      <c r="B3" s="139" t="s">
        <v>3</v>
      </c>
      <c r="C3" s="140"/>
      <c r="D3" s="140"/>
      <c r="E3" s="140"/>
      <c r="F3" s="140"/>
      <c r="G3" s="140"/>
      <c r="H3" s="141"/>
      <c r="I3" s="21"/>
    </row>
    <row r="4" spans="1:51" ht="31.5" customHeight="1" x14ac:dyDescent="0.25">
      <c r="A4" s="23" t="s">
        <v>4</v>
      </c>
      <c r="B4" s="139" t="s">
        <v>5</v>
      </c>
      <c r="C4" s="140"/>
      <c r="D4" s="140"/>
      <c r="E4" s="140"/>
      <c r="F4" s="140"/>
      <c r="G4" s="140"/>
      <c r="H4" s="141"/>
      <c r="I4" s="21"/>
    </row>
    <row r="5" spans="1:51" ht="40.5" customHeight="1" x14ac:dyDescent="0.25">
      <c r="A5" s="23" t="s">
        <v>6</v>
      </c>
      <c r="B5" s="139" t="s">
        <v>7</v>
      </c>
      <c r="C5" s="140"/>
      <c r="D5" s="140"/>
      <c r="E5" s="140"/>
      <c r="F5" s="140"/>
      <c r="G5" s="140"/>
      <c r="H5" s="141"/>
      <c r="I5" s="21"/>
    </row>
    <row r="6" spans="1:51" ht="56.25" customHeight="1" x14ac:dyDescent="0.25">
      <c r="A6" s="23" t="s">
        <v>8</v>
      </c>
      <c r="B6" s="139" t="s">
        <v>9</v>
      </c>
      <c r="C6" s="140"/>
      <c r="D6" s="140"/>
      <c r="E6" s="140"/>
      <c r="F6" s="140"/>
      <c r="G6" s="140"/>
      <c r="H6" s="141"/>
      <c r="I6" s="21"/>
    </row>
    <row r="7" spans="1:51" ht="30" x14ac:dyDescent="0.25">
      <c r="A7" s="23" t="s">
        <v>10</v>
      </c>
      <c r="B7" s="139" t="s">
        <v>11</v>
      </c>
      <c r="C7" s="140"/>
      <c r="D7" s="140"/>
      <c r="E7" s="140"/>
      <c r="F7" s="140"/>
      <c r="G7" s="140"/>
      <c r="H7" s="141"/>
      <c r="I7" s="21"/>
    </row>
    <row r="8" spans="1:51" ht="30" x14ac:dyDescent="0.25">
      <c r="A8" s="23" t="s">
        <v>12</v>
      </c>
      <c r="B8" s="139" t="s">
        <v>13</v>
      </c>
      <c r="C8" s="140"/>
      <c r="D8" s="140"/>
      <c r="E8" s="140"/>
      <c r="F8" s="140"/>
      <c r="G8" s="140"/>
      <c r="H8" s="141"/>
      <c r="I8" s="21"/>
    </row>
    <row r="9" spans="1:51" x14ac:dyDescent="0.25">
      <c r="A9" s="23" t="s">
        <v>14</v>
      </c>
      <c r="B9" s="139" t="s">
        <v>15</v>
      </c>
      <c r="C9" s="140"/>
      <c r="D9" s="140"/>
      <c r="E9" s="140"/>
      <c r="F9" s="140"/>
      <c r="G9" s="140"/>
      <c r="H9" s="141"/>
      <c r="I9" s="21"/>
    </row>
    <row r="10" spans="1:51" ht="30" x14ac:dyDescent="0.25">
      <c r="A10" s="23" t="s">
        <v>16</v>
      </c>
      <c r="B10" s="139" t="s">
        <v>17</v>
      </c>
      <c r="C10" s="140"/>
      <c r="D10" s="140"/>
      <c r="E10" s="140"/>
      <c r="F10" s="140"/>
      <c r="G10" s="140"/>
      <c r="H10" s="141"/>
      <c r="I10" s="21"/>
    </row>
    <row r="11" spans="1:51" ht="30" x14ac:dyDescent="0.25">
      <c r="A11" s="23" t="s">
        <v>18</v>
      </c>
      <c r="B11" s="139" t="s">
        <v>19</v>
      </c>
      <c r="C11" s="140"/>
      <c r="D11" s="140"/>
      <c r="E11" s="140"/>
      <c r="F11" s="140"/>
      <c r="G11" s="140"/>
      <c r="H11" s="141"/>
      <c r="I11" s="21"/>
    </row>
    <row r="12" spans="1:51" ht="58.5" customHeight="1" x14ac:dyDescent="0.25">
      <c r="A12" s="23" t="s">
        <v>20</v>
      </c>
      <c r="B12" s="139" t="s">
        <v>21</v>
      </c>
      <c r="C12" s="140"/>
      <c r="D12" s="140"/>
      <c r="E12" s="140"/>
      <c r="F12" s="140"/>
      <c r="G12" s="140"/>
      <c r="H12" s="141"/>
      <c r="I12" s="21"/>
    </row>
    <row r="13" spans="1:51" ht="30" x14ac:dyDescent="0.25">
      <c r="A13" s="23" t="s">
        <v>22</v>
      </c>
      <c r="B13" s="139" t="s">
        <v>23</v>
      </c>
      <c r="C13" s="140"/>
      <c r="D13" s="140"/>
      <c r="E13" s="140"/>
      <c r="F13" s="140"/>
      <c r="G13" s="140"/>
      <c r="H13" s="141"/>
      <c r="I13" s="21"/>
    </row>
    <row r="14" spans="1:51" ht="30" x14ac:dyDescent="0.25">
      <c r="A14" s="23" t="s">
        <v>24</v>
      </c>
      <c r="B14" s="139" t="s">
        <v>25</v>
      </c>
      <c r="C14" s="140"/>
      <c r="D14" s="140"/>
      <c r="E14" s="140"/>
      <c r="F14" s="140"/>
      <c r="G14" s="140"/>
      <c r="H14" s="141"/>
      <c r="I14" s="21"/>
    </row>
    <row r="15" spans="1:51" ht="30" x14ac:dyDescent="0.25">
      <c r="A15" s="23" t="s">
        <v>26</v>
      </c>
      <c r="B15" s="139" t="s">
        <v>27</v>
      </c>
      <c r="C15" s="140"/>
      <c r="D15" s="140"/>
      <c r="E15" s="140"/>
      <c r="F15" s="140"/>
      <c r="G15" s="140"/>
      <c r="H15" s="141"/>
      <c r="I15" s="21"/>
    </row>
    <row r="16" spans="1:51" ht="30" x14ac:dyDescent="0.25">
      <c r="A16" s="23" t="s">
        <v>28</v>
      </c>
      <c r="B16" s="139" t="s">
        <v>29</v>
      </c>
      <c r="C16" s="140"/>
      <c r="D16" s="140"/>
      <c r="E16" s="140"/>
      <c r="F16" s="140"/>
      <c r="G16" s="140"/>
      <c r="H16" s="141"/>
      <c r="I16" s="21"/>
    </row>
    <row r="17" spans="1:9" ht="30" x14ac:dyDescent="0.25">
      <c r="A17" s="23" t="s">
        <v>30</v>
      </c>
      <c r="B17" s="139" t="s">
        <v>31</v>
      </c>
      <c r="C17" s="140"/>
      <c r="D17" s="140"/>
      <c r="E17" s="140"/>
      <c r="F17" s="140"/>
      <c r="G17" s="140"/>
      <c r="H17" s="141"/>
      <c r="I17" s="21"/>
    </row>
    <row r="18" spans="1:9" ht="60" customHeight="1" x14ac:dyDescent="0.25">
      <c r="A18" s="23" t="s">
        <v>32</v>
      </c>
      <c r="B18" s="139" t="s">
        <v>33</v>
      </c>
      <c r="C18" s="140"/>
      <c r="D18" s="140"/>
      <c r="E18" s="140"/>
      <c r="F18" s="140"/>
      <c r="G18" s="140"/>
      <c r="H18" s="141"/>
      <c r="I18" s="21"/>
    </row>
    <row r="19" spans="1:9" ht="45.75" customHeight="1" x14ac:dyDescent="0.25">
      <c r="A19" s="23" t="s">
        <v>34</v>
      </c>
      <c r="B19" s="139" t="s">
        <v>35</v>
      </c>
      <c r="C19" s="140"/>
      <c r="D19" s="140"/>
      <c r="E19" s="140"/>
      <c r="F19" s="140"/>
      <c r="G19" s="140"/>
      <c r="H19" s="141"/>
      <c r="I19" s="21"/>
    </row>
    <row r="20" spans="1:9" ht="51.75" customHeight="1" x14ac:dyDescent="0.25">
      <c r="A20" s="23" t="s">
        <v>36</v>
      </c>
      <c r="B20" s="139" t="s">
        <v>37</v>
      </c>
      <c r="C20" s="140"/>
      <c r="D20" s="140"/>
      <c r="E20" s="140"/>
      <c r="F20" s="140"/>
      <c r="G20" s="140"/>
      <c r="H20" s="141"/>
      <c r="I20" s="21"/>
    </row>
    <row r="21" spans="1:9" ht="57.75" customHeight="1" x14ac:dyDescent="0.25">
      <c r="A21" s="23" t="s">
        <v>38</v>
      </c>
      <c r="B21" s="139" t="s">
        <v>39</v>
      </c>
      <c r="C21" s="140"/>
      <c r="D21" s="140"/>
      <c r="E21" s="140"/>
      <c r="F21" s="140"/>
      <c r="G21" s="140"/>
      <c r="H21" s="141"/>
      <c r="I21" s="21"/>
    </row>
    <row r="22" spans="1:9" x14ac:dyDescent="0.25">
      <c r="A22" s="145"/>
      <c r="B22" s="146"/>
      <c r="C22" s="146"/>
      <c r="D22" s="146"/>
      <c r="E22" s="146"/>
      <c r="F22" s="146"/>
      <c r="G22" s="146"/>
      <c r="H22" s="146"/>
      <c r="I22" s="147"/>
    </row>
    <row r="23" spans="1:9" ht="51" customHeight="1" x14ac:dyDescent="0.25">
      <c r="A23" s="124" t="s">
        <v>40</v>
      </c>
      <c r="B23" s="124"/>
      <c r="C23" s="124"/>
      <c r="D23" s="124"/>
      <c r="E23" s="124"/>
      <c r="F23" s="124"/>
      <c r="G23" s="124"/>
      <c r="H23" s="124"/>
      <c r="I23" s="124"/>
    </row>
    <row r="24" spans="1:9" ht="180" customHeight="1" x14ac:dyDescent="0.25">
      <c r="A24" s="142" t="s">
        <v>41</v>
      </c>
      <c r="B24" s="143"/>
      <c r="C24" s="143"/>
      <c r="D24" s="143"/>
      <c r="E24" s="143"/>
      <c r="F24" s="143"/>
      <c r="G24" s="143"/>
      <c r="H24" s="143"/>
      <c r="I24" s="144"/>
    </row>
    <row r="25" spans="1:9" ht="201" customHeight="1" x14ac:dyDescent="0.25">
      <c r="A25" s="24" t="s">
        <v>42</v>
      </c>
      <c r="B25" s="136" t="s">
        <v>43</v>
      </c>
      <c r="C25" s="136"/>
      <c r="D25" s="136"/>
      <c r="E25" s="136"/>
      <c r="F25" s="136"/>
      <c r="G25" s="136"/>
      <c r="H25" s="136"/>
      <c r="I25" s="136"/>
    </row>
    <row r="26" spans="1:9" ht="120.75" customHeight="1" x14ac:dyDescent="0.25">
      <c r="A26" s="24" t="s">
        <v>44</v>
      </c>
      <c r="B26" s="136" t="s">
        <v>45</v>
      </c>
      <c r="C26" s="136"/>
      <c r="D26" s="136"/>
      <c r="E26" s="136"/>
      <c r="F26" s="136"/>
      <c r="G26" s="136"/>
      <c r="H26" s="136"/>
      <c r="I26" s="136"/>
    </row>
    <row r="27" spans="1:9" ht="87" customHeight="1" x14ac:dyDescent="0.25">
      <c r="A27" s="24" t="s">
        <v>46</v>
      </c>
      <c r="B27" s="136" t="s">
        <v>47</v>
      </c>
      <c r="C27" s="136"/>
      <c r="D27" s="136"/>
      <c r="E27" s="136"/>
      <c r="F27" s="136"/>
      <c r="G27" s="136"/>
      <c r="H27" s="136"/>
      <c r="I27" s="136"/>
    </row>
    <row r="28" spans="1:9" ht="45.75" customHeight="1" x14ac:dyDescent="0.25">
      <c r="A28" s="24" t="s">
        <v>48</v>
      </c>
      <c r="B28" s="136" t="s">
        <v>49</v>
      </c>
      <c r="C28" s="136"/>
      <c r="D28" s="136"/>
      <c r="E28" s="136"/>
      <c r="F28" s="136"/>
      <c r="G28" s="136"/>
      <c r="H28" s="136"/>
      <c r="I28" s="136"/>
    </row>
    <row r="29" spans="1:9" x14ac:dyDescent="0.25">
      <c r="A29" s="148"/>
      <c r="B29" s="148"/>
      <c r="C29" s="148"/>
      <c r="D29" s="148"/>
      <c r="E29" s="148"/>
      <c r="F29" s="148"/>
      <c r="G29" s="148"/>
      <c r="H29" s="148"/>
      <c r="I29" s="148"/>
    </row>
    <row r="30" spans="1:9" ht="45" customHeight="1" x14ac:dyDescent="0.25">
      <c r="A30" s="137" t="s">
        <v>50</v>
      </c>
      <c r="B30" s="137"/>
      <c r="C30" s="137"/>
      <c r="D30" s="137"/>
      <c r="E30" s="137"/>
      <c r="F30" s="137"/>
      <c r="G30" s="137"/>
      <c r="H30" s="137"/>
      <c r="I30" s="137"/>
    </row>
    <row r="31" spans="1:9" ht="42" customHeight="1" x14ac:dyDescent="0.25">
      <c r="A31" s="138" t="s">
        <v>51</v>
      </c>
      <c r="B31" s="138"/>
      <c r="C31" s="129" t="s">
        <v>52</v>
      </c>
      <c r="D31" s="130"/>
      <c r="E31" s="130"/>
      <c r="F31" s="130"/>
      <c r="G31" s="130"/>
      <c r="H31" s="131"/>
      <c r="I31" s="20"/>
    </row>
    <row r="32" spans="1:9" ht="43.5" customHeight="1" x14ac:dyDescent="0.25">
      <c r="A32" s="138" t="s">
        <v>53</v>
      </c>
      <c r="B32" s="138"/>
      <c r="C32" s="129" t="s">
        <v>54</v>
      </c>
      <c r="D32" s="130"/>
      <c r="E32" s="130"/>
      <c r="F32" s="130"/>
      <c r="G32" s="130"/>
      <c r="H32" s="131"/>
      <c r="I32" s="20"/>
    </row>
    <row r="33" spans="1:9" ht="40.5" customHeight="1" x14ac:dyDescent="0.25">
      <c r="A33" s="138" t="s">
        <v>55</v>
      </c>
      <c r="B33" s="138"/>
      <c r="C33" s="129" t="s">
        <v>56</v>
      </c>
      <c r="D33" s="130"/>
      <c r="E33" s="130"/>
      <c r="F33" s="130"/>
      <c r="G33" s="130"/>
      <c r="H33" s="131"/>
      <c r="I33" s="20"/>
    </row>
    <row r="34" spans="1:9" ht="75.75" customHeight="1" x14ac:dyDescent="0.25">
      <c r="A34" s="126" t="s">
        <v>57</v>
      </c>
      <c r="B34" s="126"/>
      <c r="C34" s="139" t="s">
        <v>58</v>
      </c>
      <c r="D34" s="140"/>
      <c r="E34" s="140"/>
      <c r="F34" s="140"/>
      <c r="G34" s="140"/>
      <c r="H34" s="141"/>
      <c r="I34" s="20"/>
    </row>
    <row r="35" spans="1:9" ht="57.75" customHeight="1" x14ac:dyDescent="0.25">
      <c r="A35" s="126" t="s">
        <v>59</v>
      </c>
      <c r="B35" s="126"/>
      <c r="C35" s="129" t="s">
        <v>60</v>
      </c>
      <c r="D35" s="130"/>
      <c r="E35" s="130"/>
      <c r="F35" s="130"/>
      <c r="G35" s="130"/>
      <c r="H35" s="131"/>
      <c r="I35" s="20"/>
    </row>
    <row r="36" spans="1:9" ht="73.5" customHeight="1" x14ac:dyDescent="0.25">
      <c r="A36" s="126" t="s">
        <v>61</v>
      </c>
      <c r="B36" s="126"/>
      <c r="C36" s="129" t="s">
        <v>62</v>
      </c>
      <c r="D36" s="130"/>
      <c r="E36" s="130"/>
      <c r="F36" s="130"/>
      <c r="G36" s="130"/>
      <c r="H36" s="131"/>
      <c r="I36" s="20"/>
    </row>
    <row r="37" spans="1:9" ht="67.5" customHeight="1" x14ac:dyDescent="0.25">
      <c r="A37" s="126" t="s">
        <v>63</v>
      </c>
      <c r="B37" s="126"/>
      <c r="C37" s="129" t="s">
        <v>64</v>
      </c>
      <c r="D37" s="130"/>
      <c r="E37" s="130"/>
      <c r="F37" s="130"/>
      <c r="G37" s="130"/>
      <c r="H37" s="131"/>
      <c r="I37" s="20"/>
    </row>
    <row r="38" spans="1:9" ht="45.75" customHeight="1" x14ac:dyDescent="0.25">
      <c r="A38" s="126" t="s">
        <v>65</v>
      </c>
      <c r="B38" s="126"/>
      <c r="C38" s="129" t="s">
        <v>66</v>
      </c>
      <c r="D38" s="130"/>
      <c r="E38" s="130"/>
      <c r="F38" s="130"/>
      <c r="G38" s="130"/>
      <c r="H38" s="131"/>
      <c r="I38" s="20"/>
    </row>
    <row r="39" spans="1:9" ht="39.75" customHeight="1" x14ac:dyDescent="0.25">
      <c r="A39" s="126" t="s">
        <v>67</v>
      </c>
      <c r="B39" s="126"/>
      <c r="C39" s="129" t="s">
        <v>68</v>
      </c>
      <c r="D39" s="130"/>
      <c r="E39" s="130"/>
      <c r="F39" s="130"/>
      <c r="G39" s="130"/>
      <c r="H39" s="131"/>
      <c r="I39" s="20"/>
    </row>
    <row r="40" spans="1:9" ht="52.5" customHeight="1" x14ac:dyDescent="0.25">
      <c r="A40" s="127" t="s">
        <v>69</v>
      </c>
      <c r="B40" s="127"/>
      <c r="C40" s="129" t="s">
        <v>70</v>
      </c>
      <c r="D40" s="130"/>
      <c r="E40" s="130"/>
      <c r="F40" s="130"/>
      <c r="G40" s="130"/>
      <c r="H40" s="131"/>
      <c r="I40" s="20"/>
    </row>
    <row r="42" spans="1:9" ht="42.75" customHeight="1" x14ac:dyDescent="0.25">
      <c r="A42" s="128" t="s">
        <v>71</v>
      </c>
      <c r="B42" s="128"/>
      <c r="C42" s="128"/>
      <c r="D42" s="128"/>
      <c r="E42" s="128"/>
      <c r="F42" s="128"/>
      <c r="G42" s="128"/>
      <c r="H42" s="128"/>
    </row>
    <row r="43" spans="1:9" ht="53.25" customHeight="1" x14ac:dyDescent="0.25">
      <c r="A43" s="125" t="s">
        <v>72</v>
      </c>
      <c r="B43" s="125"/>
      <c r="C43" s="129" t="s">
        <v>73</v>
      </c>
      <c r="D43" s="130"/>
      <c r="E43" s="130"/>
      <c r="F43" s="130"/>
      <c r="G43" s="130"/>
      <c r="H43" s="131"/>
    </row>
    <row r="44" spans="1:9" ht="69" customHeight="1" x14ac:dyDescent="0.25">
      <c r="A44" s="125" t="s">
        <v>74</v>
      </c>
      <c r="B44" s="125"/>
      <c r="C44" s="139" t="s">
        <v>75</v>
      </c>
      <c r="D44" s="140"/>
      <c r="E44" s="140"/>
      <c r="F44" s="140"/>
      <c r="G44" s="140"/>
      <c r="H44" s="141"/>
    </row>
    <row r="45" spans="1:9" ht="56.25" customHeight="1" x14ac:dyDescent="0.25">
      <c r="A45" s="125" t="s">
        <v>76</v>
      </c>
      <c r="B45" s="125"/>
      <c r="C45" s="129" t="s">
        <v>77</v>
      </c>
      <c r="D45" s="130"/>
      <c r="E45" s="130"/>
      <c r="F45" s="130"/>
      <c r="G45" s="130"/>
      <c r="H45" s="131"/>
    </row>
    <row r="46" spans="1:9" ht="51.75" customHeight="1" x14ac:dyDescent="0.25">
      <c r="A46" s="125" t="s">
        <v>78</v>
      </c>
      <c r="B46" s="125"/>
      <c r="C46" s="129" t="s">
        <v>79</v>
      </c>
      <c r="D46" s="130"/>
      <c r="E46" s="130"/>
      <c r="F46" s="130"/>
      <c r="G46" s="130"/>
      <c r="H46" s="131"/>
    </row>
    <row r="47" spans="1:9" ht="48.75" customHeight="1" x14ac:dyDescent="0.25">
      <c r="A47" s="125" t="s">
        <v>80</v>
      </c>
      <c r="B47" s="125"/>
      <c r="C47" s="129" t="s">
        <v>81</v>
      </c>
      <c r="D47" s="130"/>
      <c r="E47" s="130"/>
      <c r="F47" s="130"/>
      <c r="G47" s="130"/>
      <c r="H47" s="131"/>
    </row>
    <row r="48" spans="1:9" x14ac:dyDescent="0.25">
      <c r="A48" s="133"/>
      <c r="B48" s="133"/>
      <c r="C48" s="133"/>
      <c r="D48" s="133"/>
      <c r="E48" s="133"/>
      <c r="F48" s="133"/>
      <c r="G48" s="133"/>
      <c r="H48" s="133"/>
    </row>
    <row r="49" spans="1:8" ht="34.5" customHeight="1" x14ac:dyDescent="0.25">
      <c r="A49" s="132" t="s">
        <v>82</v>
      </c>
      <c r="B49" s="132"/>
      <c r="C49" s="132"/>
      <c r="D49" s="132"/>
      <c r="E49" s="132"/>
      <c r="F49" s="132"/>
      <c r="G49" s="132"/>
      <c r="H49" s="132"/>
    </row>
    <row r="50" spans="1:8" ht="44.25" customHeight="1" x14ac:dyDescent="0.25">
      <c r="A50" s="125" t="s">
        <v>83</v>
      </c>
      <c r="B50" s="125"/>
      <c r="C50" s="129" t="s">
        <v>84</v>
      </c>
      <c r="D50" s="130"/>
      <c r="E50" s="130"/>
      <c r="F50" s="130"/>
      <c r="G50" s="130"/>
      <c r="H50" s="131"/>
    </row>
    <row r="51" spans="1:8" ht="90" customHeight="1" x14ac:dyDescent="0.25">
      <c r="A51" s="125" t="s">
        <v>85</v>
      </c>
      <c r="B51" s="125"/>
      <c r="C51" s="139" t="s">
        <v>86</v>
      </c>
      <c r="D51" s="130"/>
      <c r="E51" s="130"/>
      <c r="F51" s="130"/>
      <c r="G51" s="130"/>
      <c r="H51" s="131"/>
    </row>
    <row r="52" spans="1:8" ht="40.5" customHeight="1" x14ac:dyDescent="0.25">
      <c r="A52" s="125" t="s">
        <v>87</v>
      </c>
      <c r="B52" s="125"/>
      <c r="C52" s="129" t="s">
        <v>88</v>
      </c>
      <c r="D52" s="130"/>
      <c r="E52" s="130"/>
      <c r="F52" s="130"/>
      <c r="G52" s="130"/>
      <c r="H52" s="131"/>
    </row>
    <row r="53" spans="1:8" ht="32.25" customHeight="1" x14ac:dyDescent="0.25">
      <c r="A53" s="125" t="s">
        <v>89</v>
      </c>
      <c r="B53" s="125"/>
      <c r="C53" s="129" t="s">
        <v>90</v>
      </c>
      <c r="D53" s="130"/>
      <c r="E53" s="130"/>
      <c r="F53" s="130"/>
      <c r="G53" s="130"/>
      <c r="H53" s="131"/>
    </row>
    <row r="54" spans="1:8" ht="51.75" customHeight="1" x14ac:dyDescent="0.25">
      <c r="A54" s="121" t="s">
        <v>91</v>
      </c>
      <c r="B54" s="121"/>
      <c r="C54" s="129" t="s">
        <v>92</v>
      </c>
      <c r="D54" s="130"/>
      <c r="E54" s="130"/>
      <c r="F54" s="130"/>
      <c r="G54" s="130"/>
      <c r="H54" s="131"/>
    </row>
    <row r="55" spans="1:8" ht="65.25" customHeight="1" x14ac:dyDescent="0.25">
      <c r="A55" s="121" t="s">
        <v>93</v>
      </c>
      <c r="B55" s="121"/>
      <c r="C55" s="129" t="s">
        <v>94</v>
      </c>
      <c r="D55" s="130"/>
      <c r="E55" s="130"/>
      <c r="F55" s="130"/>
      <c r="G55" s="130"/>
      <c r="H55" s="131"/>
    </row>
    <row r="56" spans="1:8" ht="40.5" customHeight="1" x14ac:dyDescent="0.25">
      <c r="A56" s="121" t="s">
        <v>95</v>
      </c>
      <c r="B56" s="121"/>
      <c r="C56" s="129" t="s">
        <v>96</v>
      </c>
      <c r="D56" s="130"/>
      <c r="E56" s="130"/>
      <c r="F56" s="130"/>
      <c r="G56" s="130"/>
      <c r="H56" s="131"/>
    </row>
    <row r="57" spans="1:8" ht="60" customHeight="1" x14ac:dyDescent="0.25">
      <c r="A57" s="121" t="s">
        <v>97</v>
      </c>
      <c r="B57" s="121"/>
      <c r="C57" s="129" t="s">
        <v>98</v>
      </c>
      <c r="D57" s="130"/>
      <c r="E57" s="130"/>
      <c r="F57" s="130"/>
      <c r="G57" s="130"/>
      <c r="H57" s="131"/>
    </row>
    <row r="58" spans="1:8" ht="51.75" customHeight="1" x14ac:dyDescent="0.25">
      <c r="A58" s="121" t="s">
        <v>99</v>
      </c>
      <c r="B58" s="121"/>
      <c r="C58" s="129" t="s">
        <v>100</v>
      </c>
      <c r="D58" s="130"/>
      <c r="E58" s="130"/>
      <c r="F58" s="130"/>
      <c r="G58" s="130"/>
      <c r="H58" s="131"/>
    </row>
    <row r="59" spans="1:8" ht="54.75" customHeight="1" x14ac:dyDescent="0.25">
      <c r="A59" s="122" t="s">
        <v>101</v>
      </c>
      <c r="B59" s="122"/>
      <c r="C59" s="129" t="s">
        <v>102</v>
      </c>
      <c r="D59" s="130"/>
      <c r="E59" s="130"/>
      <c r="F59" s="130"/>
      <c r="G59" s="130"/>
      <c r="H59" s="131"/>
    </row>
    <row r="61" spans="1:8" s="20" customFormat="1" ht="182.25" customHeight="1" x14ac:dyDescent="0.25">
      <c r="A61" s="134" t="s">
        <v>103</v>
      </c>
      <c r="B61" s="135"/>
      <c r="C61" s="135"/>
      <c r="D61" s="135"/>
      <c r="E61" s="135"/>
      <c r="F61" s="135"/>
      <c r="G61" s="135"/>
      <c r="H61" s="135"/>
    </row>
    <row r="62" spans="1:8" s="20" customFormat="1" ht="64.5" customHeight="1" x14ac:dyDescent="0.25">
      <c r="A62" s="123" t="s">
        <v>104</v>
      </c>
      <c r="B62" s="123"/>
      <c r="C62" s="139" t="s">
        <v>105</v>
      </c>
      <c r="D62" s="140"/>
      <c r="E62" s="140"/>
      <c r="F62" s="140"/>
      <c r="G62" s="140"/>
      <c r="H62" s="141"/>
    </row>
    <row r="63" spans="1:8" s="20" customFormat="1" ht="69.75" customHeight="1" x14ac:dyDescent="0.25">
      <c r="A63" s="123" t="s">
        <v>106</v>
      </c>
      <c r="B63" s="123"/>
      <c r="C63" s="139" t="s">
        <v>107</v>
      </c>
      <c r="D63" s="140"/>
      <c r="E63" s="140"/>
      <c r="F63" s="140"/>
      <c r="G63" s="140"/>
      <c r="H63" s="141"/>
    </row>
  </sheetData>
  <mergeCells count="88">
    <mergeCell ref="C43:H43"/>
    <mergeCell ref="C54:H54"/>
    <mergeCell ref="C55:H55"/>
    <mergeCell ref="C56:H56"/>
    <mergeCell ref="C63:H63"/>
    <mergeCell ref="C44:H44"/>
    <mergeCell ref="C50:H50"/>
    <mergeCell ref="C51:H51"/>
    <mergeCell ref="C52:H52"/>
    <mergeCell ref="C53:H53"/>
    <mergeCell ref="C57:H57"/>
    <mergeCell ref="C58:H58"/>
    <mergeCell ref="C59:H59"/>
    <mergeCell ref="C62:H6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C37:H37"/>
    <mergeCell ref="C38:H38"/>
    <mergeCell ref="C39:H39"/>
    <mergeCell ref="B25:I25"/>
    <mergeCell ref="B26:I26"/>
    <mergeCell ref="B27:I27"/>
    <mergeCell ref="B20:H20"/>
    <mergeCell ref="B21:H21"/>
    <mergeCell ref="A24:I24"/>
    <mergeCell ref="A22:I22"/>
    <mergeCell ref="A29:I29"/>
    <mergeCell ref="C40:H40"/>
    <mergeCell ref="A63:B63"/>
    <mergeCell ref="A61:H61"/>
    <mergeCell ref="B28:I28"/>
    <mergeCell ref="A35:B35"/>
    <mergeCell ref="A30:I30"/>
    <mergeCell ref="A31:B31"/>
    <mergeCell ref="A32:B32"/>
    <mergeCell ref="A33:B33"/>
    <mergeCell ref="A34:B34"/>
    <mergeCell ref="C34:H34"/>
    <mergeCell ref="C31:H31"/>
    <mergeCell ref="C32:H32"/>
    <mergeCell ref="A54:B54"/>
    <mergeCell ref="A55:B55"/>
    <mergeCell ref="A43:B43"/>
    <mergeCell ref="A44:B44"/>
    <mergeCell ref="A45:B45"/>
    <mergeCell ref="A46:B46"/>
    <mergeCell ref="A47:B47"/>
    <mergeCell ref="A49:H49"/>
    <mergeCell ref="C45:H45"/>
    <mergeCell ref="C46:H46"/>
    <mergeCell ref="C47:H47"/>
    <mergeCell ref="A48:H48"/>
    <mergeCell ref="A1:I1"/>
    <mergeCell ref="A50:B50"/>
    <mergeCell ref="A51:B51"/>
    <mergeCell ref="A52:B52"/>
    <mergeCell ref="A53:B53"/>
    <mergeCell ref="A36:B36"/>
    <mergeCell ref="A37:B37"/>
    <mergeCell ref="A38:B38"/>
    <mergeCell ref="A39:B39"/>
    <mergeCell ref="A40:B40"/>
    <mergeCell ref="A42:H42"/>
    <mergeCell ref="A23:I23"/>
    <mergeCell ref="A2:I2"/>
    <mergeCell ref="C33:H33"/>
    <mergeCell ref="C35:H35"/>
    <mergeCell ref="C36:H36"/>
    <mergeCell ref="A56:B56"/>
    <mergeCell ref="A57:B57"/>
    <mergeCell ref="A58:B58"/>
    <mergeCell ref="A59:B59"/>
    <mergeCell ref="A62:B6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C24" sqref="C24"/>
    </sheetView>
  </sheetViews>
  <sheetFormatPr baseColWidth="10" defaultRowHeight="15" x14ac:dyDescent="0.25"/>
  <cols>
    <col min="2" max="2" width="33.7109375" bestFit="1" customWidth="1"/>
  </cols>
  <sheetData>
    <row r="1" spans="1:2" x14ac:dyDescent="0.25">
      <c r="A1" s="107" t="s">
        <v>400</v>
      </c>
      <c r="B1" s="107" t="s">
        <v>401</v>
      </c>
    </row>
    <row r="2" spans="1:2" x14ac:dyDescent="0.25">
      <c r="A2" s="20" t="s">
        <v>402</v>
      </c>
      <c r="B2" s="20" t="s">
        <v>403</v>
      </c>
    </row>
    <row r="3" spans="1:2" x14ac:dyDescent="0.25">
      <c r="A3" s="20" t="s">
        <v>404</v>
      </c>
      <c r="B3" s="20" t="s">
        <v>405</v>
      </c>
    </row>
    <row r="4" spans="1:2" x14ac:dyDescent="0.25">
      <c r="A4" s="20" t="s">
        <v>406</v>
      </c>
      <c r="B4" s="20" t="s">
        <v>407</v>
      </c>
    </row>
    <row r="5" spans="1:2" x14ac:dyDescent="0.25">
      <c r="A5" s="20" t="s">
        <v>408</v>
      </c>
      <c r="B5" s="20" t="s">
        <v>409</v>
      </c>
    </row>
    <row r="6" spans="1:2" x14ac:dyDescent="0.25">
      <c r="A6" s="20" t="s">
        <v>410</v>
      </c>
      <c r="B6" s="20" t="s">
        <v>411</v>
      </c>
    </row>
    <row r="7" spans="1:2" x14ac:dyDescent="0.25">
      <c r="A7" s="20" t="s">
        <v>412</v>
      </c>
      <c r="B7" s="20" t="s">
        <v>413</v>
      </c>
    </row>
    <row r="8" spans="1:2" x14ac:dyDescent="0.25">
      <c r="A8" s="20" t="s">
        <v>414</v>
      </c>
      <c r="B8" s="20" t="s">
        <v>415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183"/>
  <sheetViews>
    <sheetView tabSelected="1" topLeftCell="I1" zoomScale="46" zoomScaleNormal="60" workbookViewId="0">
      <selection activeCell="S9" sqref="S9:S24"/>
    </sheetView>
  </sheetViews>
  <sheetFormatPr baseColWidth="10" defaultColWidth="11.42578125" defaultRowHeight="47.25" customHeight="1" x14ac:dyDescent="0.2"/>
  <cols>
    <col min="1" max="8" width="11.42578125" style="32"/>
    <col min="9" max="9" width="26.5703125" style="32" customWidth="1"/>
    <col min="10" max="10" width="16" style="32" customWidth="1"/>
    <col min="11" max="11" width="11.42578125" style="32"/>
    <col min="12" max="12" width="17.7109375" style="32" customWidth="1"/>
    <col min="13" max="13" width="23" style="32" customWidth="1"/>
    <col min="14" max="14" width="22.85546875" style="32" customWidth="1"/>
    <col min="15" max="15" width="19.42578125" style="32" customWidth="1"/>
    <col min="16" max="16" width="19" style="32" customWidth="1"/>
    <col min="17" max="17" width="21.42578125" style="32" customWidth="1"/>
    <col min="18" max="18" width="21.85546875" style="32" customWidth="1"/>
    <col min="19" max="19" width="42" style="32" customWidth="1"/>
    <col min="20" max="20" width="24.42578125" style="32" customWidth="1"/>
    <col min="21" max="21" width="46.28515625" style="32" customWidth="1"/>
    <col min="22" max="22" width="37.5703125" style="32" customWidth="1"/>
    <col min="23" max="23" width="29.140625" style="32" customWidth="1"/>
    <col min="24" max="24" width="18.85546875" style="32" customWidth="1"/>
    <col min="25" max="25" width="21.7109375" style="32" customWidth="1"/>
    <col min="26" max="26" width="26.42578125" style="32" customWidth="1"/>
    <col min="27" max="27" width="25.7109375" style="32" customWidth="1"/>
    <col min="28" max="28" width="24.42578125" style="32" customWidth="1"/>
    <col min="29" max="29" width="17.28515625" style="32" customWidth="1"/>
    <col min="30" max="30" width="18" style="32" customWidth="1"/>
    <col min="31" max="31" width="17.5703125" style="32" customWidth="1"/>
    <col min="32" max="32" width="26.140625" style="32" customWidth="1"/>
    <col min="33" max="33" width="22.7109375" style="32" customWidth="1"/>
    <col min="34" max="34" width="22.5703125" style="32" customWidth="1"/>
    <col min="35" max="35" width="22.28515625" style="32" customWidth="1"/>
    <col min="36" max="36" width="53.42578125" style="32" customWidth="1"/>
    <col min="37" max="37" width="20.28515625" style="32" customWidth="1"/>
    <col min="38" max="38" width="25" style="32" customWidth="1"/>
    <col min="39" max="39" width="22.7109375" style="32" customWidth="1"/>
    <col min="40" max="40" width="28.42578125" style="32" customWidth="1"/>
    <col min="41" max="41" width="22.5703125" style="32" customWidth="1"/>
    <col min="42" max="42" width="18.140625" style="32" customWidth="1"/>
    <col min="43" max="43" width="24.7109375" style="32" customWidth="1"/>
    <col min="44" max="44" width="21.85546875" style="32" customWidth="1"/>
    <col min="45" max="45" width="22.42578125" style="32" customWidth="1"/>
    <col min="46" max="46" width="22.85546875" style="32" customWidth="1"/>
    <col min="47" max="47" width="29.5703125" style="32" customWidth="1"/>
    <col min="48" max="48" width="30" style="32" bestFit="1" customWidth="1"/>
    <col min="49" max="49" width="30.5703125" style="43" bestFit="1" customWidth="1"/>
    <col min="50" max="50" width="47.28515625" style="32" customWidth="1"/>
    <col min="51" max="51" width="38.85546875" style="32" customWidth="1"/>
    <col min="52" max="52" width="28.42578125" style="32" customWidth="1"/>
    <col min="53" max="53" width="75.140625" style="32" customWidth="1"/>
    <col min="54" max="54" width="36" style="32" customWidth="1"/>
    <col min="55" max="55" width="22.5703125" style="32" customWidth="1"/>
    <col min="56" max="56" width="23.7109375" style="32" customWidth="1"/>
    <col min="57" max="57" width="23.42578125" style="32" customWidth="1"/>
    <col min="58" max="59" width="11.42578125" style="32"/>
    <col min="60" max="72" width="11.42578125" style="72"/>
    <col min="73" max="16384" width="11.42578125" style="32"/>
  </cols>
  <sheetData>
    <row r="1" spans="2:57" ht="15" x14ac:dyDescent="0.2">
      <c r="B1" s="29"/>
      <c r="C1" s="29"/>
      <c r="D1" s="30"/>
      <c r="E1" s="30"/>
      <c r="F1" s="30"/>
      <c r="G1" s="30"/>
      <c r="H1" s="30"/>
      <c r="I1" s="31"/>
      <c r="J1" s="123" t="s">
        <v>108</v>
      </c>
      <c r="K1" s="123"/>
      <c r="L1" s="324" t="s">
        <v>109</v>
      </c>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6"/>
      <c r="BA1" s="254" t="s">
        <v>110</v>
      </c>
      <c r="BB1" s="255"/>
      <c r="BC1" s="255"/>
      <c r="BD1" s="255"/>
      <c r="BE1" s="256"/>
    </row>
    <row r="2" spans="2:57" ht="15" x14ac:dyDescent="0.2">
      <c r="B2" s="29"/>
      <c r="C2" s="29"/>
      <c r="D2" s="30"/>
      <c r="E2" s="30"/>
      <c r="F2" s="30"/>
      <c r="G2" s="30"/>
      <c r="H2" s="30"/>
      <c r="I2" s="33"/>
      <c r="J2" s="123"/>
      <c r="K2" s="123"/>
      <c r="L2" s="327" t="s">
        <v>111</v>
      </c>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9"/>
      <c r="BA2" s="257" t="s">
        <v>112</v>
      </c>
      <c r="BB2" s="258"/>
      <c r="BC2" s="258"/>
      <c r="BD2" s="258"/>
      <c r="BE2" s="258"/>
    </row>
    <row r="3" spans="2:57" ht="15" x14ac:dyDescent="0.2">
      <c r="B3" s="29"/>
      <c r="C3" s="29"/>
      <c r="D3" s="30"/>
      <c r="E3" s="30"/>
      <c r="F3" s="30"/>
      <c r="G3" s="30"/>
      <c r="H3" s="30"/>
      <c r="I3" s="33"/>
      <c r="J3" s="123"/>
      <c r="K3" s="123"/>
      <c r="L3" s="327" t="s">
        <v>113</v>
      </c>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9"/>
      <c r="BA3" s="257" t="s">
        <v>114</v>
      </c>
      <c r="BB3" s="258"/>
      <c r="BC3" s="258"/>
      <c r="BD3" s="258"/>
      <c r="BE3" s="258"/>
    </row>
    <row r="4" spans="2:57" ht="15" x14ac:dyDescent="0.2">
      <c r="B4" s="29"/>
      <c r="C4" s="29"/>
      <c r="D4" s="30"/>
      <c r="E4" s="30"/>
      <c r="F4" s="30"/>
      <c r="G4" s="30"/>
      <c r="H4" s="30"/>
      <c r="I4" s="33"/>
      <c r="J4" s="123"/>
      <c r="K4" s="123"/>
      <c r="L4" s="327" t="s">
        <v>115</v>
      </c>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9"/>
      <c r="BA4" s="257" t="s">
        <v>116</v>
      </c>
      <c r="BB4" s="258"/>
      <c r="BC4" s="258"/>
      <c r="BD4" s="258"/>
      <c r="BE4" s="258"/>
    </row>
    <row r="5" spans="2:57" ht="15" x14ac:dyDescent="0.2">
      <c r="B5" s="29"/>
      <c r="C5" s="29"/>
      <c r="D5" s="30"/>
      <c r="E5" s="30"/>
      <c r="F5" s="30"/>
      <c r="G5" s="30"/>
      <c r="H5" s="30"/>
      <c r="I5" s="34"/>
      <c r="J5" s="122" t="s">
        <v>340</v>
      </c>
      <c r="K5" s="122"/>
      <c r="L5" s="122" t="s">
        <v>139</v>
      </c>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330"/>
    </row>
    <row r="6" spans="2:57" ht="47.25" customHeight="1" thickBot="1" x14ac:dyDescent="0.25">
      <c r="B6" s="29"/>
      <c r="C6" s="29"/>
      <c r="D6" s="30"/>
      <c r="E6" s="30"/>
      <c r="F6" s="30"/>
      <c r="G6" s="30"/>
      <c r="H6" s="30"/>
      <c r="I6" s="331" t="s">
        <v>1</v>
      </c>
      <c r="J6" s="332"/>
      <c r="K6" s="332"/>
      <c r="L6" s="332"/>
      <c r="M6" s="332"/>
      <c r="N6" s="332"/>
      <c r="O6" s="332"/>
      <c r="P6" s="332"/>
      <c r="Q6" s="332"/>
      <c r="R6" s="332"/>
      <c r="S6" s="332"/>
      <c r="T6" s="332"/>
      <c r="U6" s="332"/>
      <c r="V6" s="332"/>
      <c r="W6" s="332"/>
      <c r="X6" s="332"/>
      <c r="Y6" s="332"/>
      <c r="Z6" s="332"/>
      <c r="AA6" s="332"/>
      <c r="AB6" s="332"/>
      <c r="AC6" s="297" t="s">
        <v>117</v>
      </c>
      <c r="AD6" s="297"/>
      <c r="AE6" s="297"/>
      <c r="AF6" s="298"/>
      <c r="AG6" s="299" t="s">
        <v>50</v>
      </c>
      <c r="AH6" s="300"/>
      <c r="AI6" s="300"/>
      <c r="AJ6" s="300"/>
      <c r="AK6" s="300"/>
      <c r="AL6" s="300"/>
      <c r="AM6" s="300"/>
      <c r="AN6" s="300"/>
      <c r="AO6" s="300"/>
      <c r="AP6" s="301"/>
      <c r="AQ6" s="313" t="s">
        <v>71</v>
      </c>
      <c r="AR6" s="314"/>
      <c r="AS6" s="314"/>
      <c r="AT6" s="314"/>
      <c r="AU6" s="314"/>
      <c r="AV6" s="315" t="s">
        <v>82</v>
      </c>
      <c r="AW6" s="315"/>
      <c r="AX6" s="315"/>
      <c r="AY6" s="315"/>
      <c r="AZ6" s="315"/>
      <c r="BA6" s="315"/>
      <c r="BB6" s="315"/>
      <c r="BC6" s="315"/>
      <c r="BD6" s="315"/>
      <c r="BE6" s="315"/>
    </row>
    <row r="7" spans="2:57" ht="47.25" customHeight="1" x14ac:dyDescent="0.2">
      <c r="B7" s="29"/>
      <c r="C7" s="29"/>
      <c r="D7" s="30"/>
      <c r="E7" s="30"/>
      <c r="F7" s="30"/>
      <c r="G7" s="30"/>
      <c r="H7" s="30"/>
      <c r="I7" s="334" t="s">
        <v>2</v>
      </c>
      <c r="J7" s="335" t="s">
        <v>4</v>
      </c>
      <c r="K7" s="335" t="s">
        <v>6</v>
      </c>
      <c r="L7" s="123" t="s">
        <v>8</v>
      </c>
      <c r="M7" s="123" t="s">
        <v>10</v>
      </c>
      <c r="N7" s="123" t="s">
        <v>12</v>
      </c>
      <c r="O7" s="315" t="s">
        <v>14</v>
      </c>
      <c r="P7" s="315" t="s">
        <v>16</v>
      </c>
      <c r="Q7" s="315" t="s">
        <v>382</v>
      </c>
      <c r="R7" s="123" t="s">
        <v>118</v>
      </c>
      <c r="S7" s="123" t="s">
        <v>22</v>
      </c>
      <c r="T7" s="123" t="s">
        <v>24</v>
      </c>
      <c r="U7" s="123" t="s">
        <v>26</v>
      </c>
      <c r="V7" s="123" t="s">
        <v>28</v>
      </c>
      <c r="W7" s="337" t="s">
        <v>119</v>
      </c>
      <c r="X7" s="337"/>
      <c r="Y7" s="333" t="s">
        <v>32</v>
      </c>
      <c r="Z7" s="317" t="s">
        <v>34</v>
      </c>
      <c r="AA7" s="317" t="s">
        <v>343</v>
      </c>
      <c r="AB7" s="317" t="s">
        <v>341</v>
      </c>
      <c r="AC7" s="318" t="s">
        <v>42</v>
      </c>
      <c r="AD7" s="318" t="s">
        <v>44</v>
      </c>
      <c r="AE7" s="318" t="s">
        <v>46</v>
      </c>
      <c r="AF7" s="318" t="s">
        <v>48</v>
      </c>
      <c r="AG7" s="317" t="s">
        <v>51</v>
      </c>
      <c r="AH7" s="317" t="s">
        <v>53</v>
      </c>
      <c r="AI7" s="317" t="s">
        <v>55</v>
      </c>
      <c r="AJ7" s="302" t="s">
        <v>57</v>
      </c>
      <c r="AK7" s="302" t="s">
        <v>59</v>
      </c>
      <c r="AL7" s="302" t="s">
        <v>373</v>
      </c>
      <c r="AM7" s="302" t="s">
        <v>63</v>
      </c>
      <c r="AN7" s="302" t="s">
        <v>65</v>
      </c>
      <c r="AO7" s="302" t="s">
        <v>67</v>
      </c>
      <c r="AP7" s="303" t="s">
        <v>69</v>
      </c>
      <c r="AQ7" s="303" t="s">
        <v>72</v>
      </c>
      <c r="AR7" s="303" t="s">
        <v>74</v>
      </c>
      <c r="AS7" s="303" t="s">
        <v>76</v>
      </c>
      <c r="AT7" s="303" t="s">
        <v>78</v>
      </c>
      <c r="AU7" s="303" t="s">
        <v>80</v>
      </c>
      <c r="AV7" s="303" t="s">
        <v>83</v>
      </c>
      <c r="AW7" s="303" t="s">
        <v>85</v>
      </c>
      <c r="AX7" s="303" t="s">
        <v>87</v>
      </c>
      <c r="AY7" s="340" t="s">
        <v>89</v>
      </c>
      <c r="AZ7" s="341" t="s">
        <v>91</v>
      </c>
      <c r="BA7" s="320" t="s">
        <v>93</v>
      </c>
      <c r="BB7" s="322" t="s">
        <v>95</v>
      </c>
      <c r="BC7" s="320" t="s">
        <v>97</v>
      </c>
      <c r="BD7" s="322" t="s">
        <v>99</v>
      </c>
      <c r="BE7" s="339" t="s">
        <v>101</v>
      </c>
    </row>
    <row r="8" spans="2:57" ht="47.25" customHeight="1" x14ac:dyDescent="0.2">
      <c r="B8" s="29"/>
      <c r="C8" s="29"/>
      <c r="D8" s="30"/>
      <c r="E8" s="30"/>
      <c r="F8" s="30"/>
      <c r="G8" s="30"/>
      <c r="H8" s="30"/>
      <c r="I8" s="334"/>
      <c r="J8" s="336"/>
      <c r="K8" s="336"/>
      <c r="L8" s="336"/>
      <c r="M8" s="336"/>
      <c r="N8" s="336"/>
      <c r="O8" s="316"/>
      <c r="P8" s="316"/>
      <c r="Q8" s="316"/>
      <c r="R8" s="336"/>
      <c r="S8" s="336"/>
      <c r="T8" s="336"/>
      <c r="U8" s="336"/>
      <c r="V8" s="336"/>
      <c r="W8" s="28" t="s">
        <v>120</v>
      </c>
      <c r="X8" s="28" t="s">
        <v>121</v>
      </c>
      <c r="Y8" s="333"/>
      <c r="Z8" s="317"/>
      <c r="AA8" s="317"/>
      <c r="AB8" s="317"/>
      <c r="AC8" s="319"/>
      <c r="AD8" s="319"/>
      <c r="AE8" s="319"/>
      <c r="AF8" s="319"/>
      <c r="AG8" s="317"/>
      <c r="AH8" s="317"/>
      <c r="AI8" s="317"/>
      <c r="AJ8" s="302"/>
      <c r="AK8" s="302"/>
      <c r="AL8" s="302"/>
      <c r="AM8" s="302"/>
      <c r="AN8" s="302"/>
      <c r="AO8" s="302"/>
      <c r="AP8" s="303"/>
      <c r="AQ8" s="303"/>
      <c r="AR8" s="303"/>
      <c r="AS8" s="303"/>
      <c r="AT8" s="303"/>
      <c r="AU8" s="303"/>
      <c r="AV8" s="303"/>
      <c r="AW8" s="303"/>
      <c r="AX8" s="303"/>
      <c r="AY8" s="340"/>
      <c r="AZ8" s="342"/>
      <c r="BA8" s="321"/>
      <c r="BB8" s="323"/>
      <c r="BC8" s="321"/>
      <c r="BD8" s="323"/>
      <c r="BE8" s="339"/>
    </row>
    <row r="9" spans="2:57" ht="47.25" customHeight="1" x14ac:dyDescent="0.25">
      <c r="B9" s="29"/>
      <c r="C9" s="29"/>
      <c r="D9" s="30"/>
      <c r="E9" s="30"/>
      <c r="F9" s="30"/>
      <c r="G9" s="30"/>
      <c r="H9" s="30"/>
      <c r="I9" s="231" t="s">
        <v>122</v>
      </c>
      <c r="J9" s="234" t="s">
        <v>123</v>
      </c>
      <c r="K9" s="231" t="s">
        <v>124</v>
      </c>
      <c r="L9" s="222" t="s">
        <v>125</v>
      </c>
      <c r="M9" s="238">
        <v>1049212</v>
      </c>
      <c r="N9" s="222" t="s">
        <v>125</v>
      </c>
      <c r="O9" s="238">
        <v>209876</v>
      </c>
      <c r="P9" s="193" t="s">
        <v>126</v>
      </c>
      <c r="Q9" s="193">
        <v>136398</v>
      </c>
      <c r="R9" s="294" t="s">
        <v>127</v>
      </c>
      <c r="S9" s="294" t="s">
        <v>128</v>
      </c>
      <c r="T9" s="239" t="s">
        <v>126</v>
      </c>
      <c r="U9" s="212">
        <v>5260</v>
      </c>
      <c r="V9" s="239" t="s">
        <v>129</v>
      </c>
      <c r="W9" s="149"/>
      <c r="X9" s="149" t="s">
        <v>130</v>
      </c>
      <c r="Y9" s="149" t="s">
        <v>131</v>
      </c>
      <c r="Z9" s="149">
        <v>5400</v>
      </c>
      <c r="AA9" s="149">
        <v>5400</v>
      </c>
      <c r="AB9" s="149">
        <f>11233+6613</f>
        <v>17846</v>
      </c>
      <c r="AC9" s="223" t="s">
        <v>132</v>
      </c>
      <c r="AD9" s="286" t="s">
        <v>133</v>
      </c>
      <c r="AE9" s="286" t="s">
        <v>134</v>
      </c>
      <c r="AF9" s="239" t="s">
        <v>135</v>
      </c>
      <c r="AG9" s="280" t="s">
        <v>136</v>
      </c>
      <c r="AH9" s="253">
        <v>2020130010053</v>
      </c>
      <c r="AI9" s="253" t="s">
        <v>137</v>
      </c>
      <c r="AJ9" s="225" t="s">
        <v>138</v>
      </c>
      <c r="AK9" s="212"/>
      <c r="AL9" s="149"/>
      <c r="AM9" s="173">
        <v>0.12</v>
      </c>
      <c r="AN9" s="176" t="s">
        <v>375</v>
      </c>
      <c r="AO9" s="176" t="s">
        <v>374</v>
      </c>
      <c r="AP9" s="251">
        <v>319</v>
      </c>
      <c r="AQ9" s="212"/>
      <c r="AR9" s="212"/>
      <c r="AS9" s="253"/>
      <c r="AT9" s="253"/>
      <c r="AU9" s="253"/>
      <c r="AV9" s="240">
        <v>787150586.1500001</v>
      </c>
      <c r="AW9" s="249" t="s">
        <v>178</v>
      </c>
      <c r="AX9" s="253" t="s">
        <v>142</v>
      </c>
      <c r="AY9" s="263" t="s">
        <v>143</v>
      </c>
      <c r="AZ9" s="39" t="s">
        <v>144</v>
      </c>
      <c r="BA9" s="27" t="s">
        <v>344</v>
      </c>
      <c r="BB9" s="53" t="s">
        <v>403</v>
      </c>
      <c r="BC9" s="20" t="s">
        <v>178</v>
      </c>
      <c r="BD9" s="41">
        <v>45292</v>
      </c>
      <c r="BE9" s="42"/>
    </row>
    <row r="10" spans="2:57" ht="47.25" customHeight="1" x14ac:dyDescent="0.25">
      <c r="B10" s="29"/>
      <c r="C10" s="29"/>
      <c r="D10" s="30"/>
      <c r="E10" s="30"/>
      <c r="F10" s="30"/>
      <c r="G10" s="30"/>
      <c r="H10" s="30"/>
      <c r="I10" s="232"/>
      <c r="J10" s="234"/>
      <c r="K10" s="232"/>
      <c r="L10" s="222"/>
      <c r="M10" s="238"/>
      <c r="N10" s="222"/>
      <c r="O10" s="238"/>
      <c r="P10" s="194"/>
      <c r="Q10" s="194"/>
      <c r="R10" s="294"/>
      <c r="S10" s="294"/>
      <c r="T10" s="239"/>
      <c r="U10" s="212"/>
      <c r="V10" s="239"/>
      <c r="W10" s="150"/>
      <c r="X10" s="150"/>
      <c r="Y10" s="150"/>
      <c r="Z10" s="150"/>
      <c r="AA10" s="150"/>
      <c r="AB10" s="150"/>
      <c r="AC10" s="223"/>
      <c r="AD10" s="286"/>
      <c r="AE10" s="286"/>
      <c r="AF10" s="239"/>
      <c r="AG10" s="280"/>
      <c r="AH10" s="253"/>
      <c r="AI10" s="253"/>
      <c r="AJ10" s="227"/>
      <c r="AK10" s="212"/>
      <c r="AL10" s="151"/>
      <c r="AM10" s="175"/>
      <c r="AN10" s="178"/>
      <c r="AO10" s="178"/>
      <c r="AP10" s="252"/>
      <c r="AQ10" s="212"/>
      <c r="AR10" s="212"/>
      <c r="AS10" s="253"/>
      <c r="AT10" s="253"/>
      <c r="AU10" s="253"/>
      <c r="AV10" s="242"/>
      <c r="AW10" s="250"/>
      <c r="AX10" s="253"/>
      <c r="AY10" s="263"/>
      <c r="AZ10" s="39" t="s">
        <v>144</v>
      </c>
      <c r="BA10" s="27" t="s">
        <v>145</v>
      </c>
      <c r="BB10" s="40" t="s">
        <v>146</v>
      </c>
      <c r="BC10" s="20" t="s">
        <v>178</v>
      </c>
      <c r="BD10" s="41">
        <v>45292</v>
      </c>
      <c r="BE10" s="42"/>
    </row>
    <row r="11" spans="2:57" ht="47.25" customHeight="1" x14ac:dyDescent="0.25">
      <c r="B11" s="29"/>
      <c r="C11" s="29"/>
      <c r="D11" s="30"/>
      <c r="E11" s="30"/>
      <c r="F11" s="30"/>
      <c r="G11" s="30"/>
      <c r="H11" s="30"/>
      <c r="I11" s="232"/>
      <c r="J11" s="234"/>
      <c r="K11" s="232"/>
      <c r="L11" s="222"/>
      <c r="M11" s="238"/>
      <c r="N11" s="222"/>
      <c r="O11" s="238"/>
      <c r="P11" s="194"/>
      <c r="Q11" s="194"/>
      <c r="R11" s="294"/>
      <c r="S11" s="294"/>
      <c r="T11" s="239"/>
      <c r="U11" s="212"/>
      <c r="V11" s="239"/>
      <c r="W11" s="150"/>
      <c r="X11" s="150"/>
      <c r="Y11" s="150"/>
      <c r="Z11" s="150"/>
      <c r="AA11" s="150"/>
      <c r="AB11" s="150"/>
      <c r="AC11" s="223"/>
      <c r="AD11" s="286"/>
      <c r="AE11" s="286"/>
      <c r="AF11" s="239"/>
      <c r="AG11" s="280"/>
      <c r="AH11" s="253"/>
      <c r="AI11" s="253"/>
      <c r="AJ11" s="225" t="s">
        <v>147</v>
      </c>
      <c r="AK11" s="212"/>
      <c r="AL11" s="149"/>
      <c r="AM11" s="173">
        <v>0.12</v>
      </c>
      <c r="AN11" s="176" t="s">
        <v>375</v>
      </c>
      <c r="AO11" s="176" t="s">
        <v>374</v>
      </c>
      <c r="AP11" s="251">
        <v>319</v>
      </c>
      <c r="AQ11" s="212"/>
      <c r="AR11" s="212"/>
      <c r="AS11" s="253"/>
      <c r="AT11" s="253"/>
      <c r="AU11" s="253"/>
      <c r="AV11" s="240">
        <v>835915421.1500001</v>
      </c>
      <c r="AW11" s="249" t="s">
        <v>178</v>
      </c>
      <c r="AX11" s="253"/>
      <c r="AY11" s="263"/>
      <c r="AZ11" s="39" t="s">
        <v>144</v>
      </c>
      <c r="BA11" s="27" t="s">
        <v>344</v>
      </c>
      <c r="BB11" s="53" t="s">
        <v>403</v>
      </c>
      <c r="BC11" s="20" t="s">
        <v>178</v>
      </c>
      <c r="BD11" s="41">
        <v>45292</v>
      </c>
      <c r="BE11" s="42"/>
    </row>
    <row r="12" spans="2:57" ht="47.25" customHeight="1" x14ac:dyDescent="0.25">
      <c r="B12" s="29"/>
      <c r="C12" s="29"/>
      <c r="D12" s="30"/>
      <c r="E12" s="30"/>
      <c r="F12" s="30"/>
      <c r="G12" s="30"/>
      <c r="H12" s="30"/>
      <c r="I12" s="232"/>
      <c r="J12" s="234"/>
      <c r="K12" s="232"/>
      <c r="L12" s="222"/>
      <c r="M12" s="238"/>
      <c r="N12" s="222"/>
      <c r="O12" s="238"/>
      <c r="P12" s="194"/>
      <c r="Q12" s="194"/>
      <c r="R12" s="294"/>
      <c r="S12" s="294"/>
      <c r="T12" s="239"/>
      <c r="U12" s="212"/>
      <c r="V12" s="239"/>
      <c r="W12" s="150"/>
      <c r="X12" s="150"/>
      <c r="Y12" s="150"/>
      <c r="Z12" s="150"/>
      <c r="AA12" s="150"/>
      <c r="AB12" s="150"/>
      <c r="AC12" s="223"/>
      <c r="AD12" s="286"/>
      <c r="AE12" s="286"/>
      <c r="AF12" s="239"/>
      <c r="AG12" s="280"/>
      <c r="AH12" s="253"/>
      <c r="AI12" s="253"/>
      <c r="AJ12" s="227"/>
      <c r="AK12" s="212"/>
      <c r="AL12" s="151"/>
      <c r="AM12" s="175"/>
      <c r="AN12" s="178"/>
      <c r="AO12" s="178"/>
      <c r="AP12" s="252"/>
      <c r="AQ12" s="212"/>
      <c r="AR12" s="212"/>
      <c r="AS12" s="253"/>
      <c r="AT12" s="253"/>
      <c r="AU12" s="253"/>
      <c r="AV12" s="242"/>
      <c r="AW12" s="250"/>
      <c r="AX12" s="253"/>
      <c r="AY12" s="263"/>
      <c r="AZ12" s="39" t="s">
        <v>144</v>
      </c>
      <c r="BA12" s="27" t="s">
        <v>145</v>
      </c>
      <c r="BB12" s="40" t="s">
        <v>146</v>
      </c>
      <c r="BC12" s="20" t="s">
        <v>178</v>
      </c>
      <c r="BD12" s="41">
        <v>45292</v>
      </c>
      <c r="BE12" s="42"/>
    </row>
    <row r="13" spans="2:57" ht="47.25" customHeight="1" x14ac:dyDescent="0.25">
      <c r="B13" s="29"/>
      <c r="C13" s="29"/>
      <c r="D13" s="30"/>
      <c r="E13" s="30"/>
      <c r="F13" s="30"/>
      <c r="G13" s="30"/>
      <c r="H13" s="30"/>
      <c r="I13" s="232"/>
      <c r="J13" s="234"/>
      <c r="K13" s="232"/>
      <c r="L13" s="222"/>
      <c r="M13" s="238"/>
      <c r="N13" s="222"/>
      <c r="O13" s="238"/>
      <c r="P13" s="194"/>
      <c r="Q13" s="194"/>
      <c r="R13" s="294"/>
      <c r="S13" s="294"/>
      <c r="T13" s="239"/>
      <c r="U13" s="212"/>
      <c r="V13" s="239"/>
      <c r="W13" s="150"/>
      <c r="X13" s="150"/>
      <c r="Y13" s="150"/>
      <c r="Z13" s="150"/>
      <c r="AA13" s="150"/>
      <c r="AB13" s="150"/>
      <c r="AC13" s="223"/>
      <c r="AD13" s="286"/>
      <c r="AE13" s="286"/>
      <c r="AF13" s="239"/>
      <c r="AG13" s="280"/>
      <c r="AH13" s="253"/>
      <c r="AI13" s="253"/>
      <c r="AJ13" s="225" t="s">
        <v>149</v>
      </c>
      <c r="AK13" s="212"/>
      <c r="AL13" s="149"/>
      <c r="AM13" s="173">
        <v>0.12</v>
      </c>
      <c r="AN13" s="176" t="s">
        <v>375</v>
      </c>
      <c r="AO13" s="176" t="s">
        <v>374</v>
      </c>
      <c r="AP13" s="251">
        <v>319</v>
      </c>
      <c r="AQ13" s="212"/>
      <c r="AR13" s="212"/>
      <c r="AS13" s="253"/>
      <c r="AT13" s="253"/>
      <c r="AU13" s="253"/>
      <c r="AV13" s="240">
        <v>762768168.6500001</v>
      </c>
      <c r="AW13" s="249" t="s">
        <v>178</v>
      </c>
      <c r="AX13" s="253"/>
      <c r="AY13" s="263"/>
      <c r="AZ13" s="39" t="s">
        <v>144</v>
      </c>
      <c r="BA13" s="27" t="s">
        <v>344</v>
      </c>
      <c r="BB13" s="53" t="s">
        <v>403</v>
      </c>
      <c r="BC13" s="20" t="s">
        <v>178</v>
      </c>
      <c r="BD13" s="41">
        <v>45292</v>
      </c>
      <c r="BE13" s="42"/>
    </row>
    <row r="14" spans="2:57" ht="47.25" customHeight="1" x14ac:dyDescent="0.25">
      <c r="B14" s="29"/>
      <c r="C14" s="29"/>
      <c r="D14" s="30"/>
      <c r="E14" s="30"/>
      <c r="F14" s="30"/>
      <c r="G14" s="30"/>
      <c r="H14" s="30"/>
      <c r="I14" s="232"/>
      <c r="J14" s="234"/>
      <c r="K14" s="232"/>
      <c r="L14" s="222"/>
      <c r="M14" s="238"/>
      <c r="N14" s="222"/>
      <c r="O14" s="238"/>
      <c r="P14" s="194"/>
      <c r="Q14" s="194"/>
      <c r="R14" s="294"/>
      <c r="S14" s="294"/>
      <c r="T14" s="239"/>
      <c r="U14" s="212"/>
      <c r="V14" s="239"/>
      <c r="W14" s="150"/>
      <c r="X14" s="150"/>
      <c r="Y14" s="150"/>
      <c r="Z14" s="150"/>
      <c r="AA14" s="150"/>
      <c r="AB14" s="150"/>
      <c r="AC14" s="223"/>
      <c r="AD14" s="286"/>
      <c r="AE14" s="286"/>
      <c r="AF14" s="239"/>
      <c r="AG14" s="280"/>
      <c r="AH14" s="253"/>
      <c r="AI14" s="253"/>
      <c r="AJ14" s="227"/>
      <c r="AK14" s="212"/>
      <c r="AL14" s="151"/>
      <c r="AM14" s="175"/>
      <c r="AN14" s="178"/>
      <c r="AO14" s="178"/>
      <c r="AP14" s="252"/>
      <c r="AQ14" s="212"/>
      <c r="AR14" s="212"/>
      <c r="AS14" s="253"/>
      <c r="AT14" s="253"/>
      <c r="AU14" s="253"/>
      <c r="AV14" s="242"/>
      <c r="AW14" s="250"/>
      <c r="AX14" s="253"/>
      <c r="AY14" s="263"/>
      <c r="AZ14" s="39" t="s">
        <v>144</v>
      </c>
      <c r="BA14" s="27" t="s">
        <v>145</v>
      </c>
      <c r="BB14" s="40" t="s">
        <v>146</v>
      </c>
      <c r="BC14" s="20" t="s">
        <v>178</v>
      </c>
      <c r="BD14" s="41">
        <v>45292</v>
      </c>
      <c r="BE14" s="42"/>
    </row>
    <row r="15" spans="2:57" ht="47.25" customHeight="1" x14ac:dyDescent="0.25">
      <c r="B15" s="29"/>
      <c r="C15" s="29"/>
      <c r="D15" s="30"/>
      <c r="E15" s="30"/>
      <c r="F15" s="30"/>
      <c r="G15" s="30"/>
      <c r="H15" s="30"/>
      <c r="I15" s="232"/>
      <c r="J15" s="234"/>
      <c r="K15" s="232"/>
      <c r="L15" s="222"/>
      <c r="M15" s="238"/>
      <c r="N15" s="222"/>
      <c r="O15" s="238"/>
      <c r="P15" s="194"/>
      <c r="Q15" s="194"/>
      <c r="R15" s="294"/>
      <c r="S15" s="294"/>
      <c r="T15" s="239"/>
      <c r="U15" s="212"/>
      <c r="V15" s="239"/>
      <c r="W15" s="150"/>
      <c r="X15" s="150"/>
      <c r="Y15" s="150"/>
      <c r="Z15" s="150"/>
      <c r="AA15" s="150"/>
      <c r="AB15" s="150"/>
      <c r="AC15" s="223"/>
      <c r="AD15" s="286"/>
      <c r="AE15" s="286"/>
      <c r="AF15" s="239"/>
      <c r="AG15" s="280"/>
      <c r="AH15" s="253"/>
      <c r="AI15" s="253"/>
      <c r="AJ15" s="225" t="s">
        <v>150</v>
      </c>
      <c r="AK15" s="212"/>
      <c r="AL15" s="149"/>
      <c r="AM15" s="173">
        <v>0.12</v>
      </c>
      <c r="AN15" s="176" t="s">
        <v>375</v>
      </c>
      <c r="AO15" s="176" t="s">
        <v>374</v>
      </c>
      <c r="AP15" s="251">
        <v>319</v>
      </c>
      <c r="AQ15" s="212"/>
      <c r="AR15" s="212"/>
      <c r="AS15" s="253"/>
      <c r="AT15" s="253"/>
      <c r="AU15" s="253"/>
      <c r="AV15" s="240">
        <v>738385751.1500001</v>
      </c>
      <c r="AW15" s="249" t="s">
        <v>178</v>
      </c>
      <c r="AX15" s="253"/>
      <c r="AY15" s="263"/>
      <c r="AZ15" s="39" t="s">
        <v>144</v>
      </c>
      <c r="BA15" s="27" t="s">
        <v>344</v>
      </c>
      <c r="BB15" s="53" t="s">
        <v>403</v>
      </c>
      <c r="BC15" s="20" t="s">
        <v>178</v>
      </c>
      <c r="BD15" s="41">
        <v>45292</v>
      </c>
      <c r="BE15" s="42"/>
    </row>
    <row r="16" spans="2:57" ht="47.25" customHeight="1" x14ac:dyDescent="0.25">
      <c r="B16" s="29"/>
      <c r="C16" s="29"/>
      <c r="D16" s="30"/>
      <c r="E16" s="30"/>
      <c r="F16" s="30"/>
      <c r="G16" s="30"/>
      <c r="H16" s="30"/>
      <c r="I16" s="232"/>
      <c r="J16" s="234"/>
      <c r="K16" s="232"/>
      <c r="L16" s="222"/>
      <c r="M16" s="238"/>
      <c r="N16" s="222"/>
      <c r="O16" s="238"/>
      <c r="P16" s="194"/>
      <c r="Q16" s="194"/>
      <c r="R16" s="294"/>
      <c r="S16" s="294"/>
      <c r="T16" s="239"/>
      <c r="U16" s="212"/>
      <c r="V16" s="239"/>
      <c r="W16" s="151"/>
      <c r="X16" s="151"/>
      <c r="Y16" s="151"/>
      <c r="Z16" s="150"/>
      <c r="AA16" s="150"/>
      <c r="AB16" s="150"/>
      <c r="AC16" s="223"/>
      <c r="AD16" s="286"/>
      <c r="AE16" s="286"/>
      <c r="AF16" s="239"/>
      <c r="AG16" s="280"/>
      <c r="AH16" s="253"/>
      <c r="AI16" s="253"/>
      <c r="AJ16" s="227"/>
      <c r="AK16" s="212"/>
      <c r="AL16" s="151"/>
      <c r="AM16" s="175"/>
      <c r="AN16" s="178"/>
      <c r="AO16" s="178"/>
      <c r="AP16" s="252"/>
      <c r="AQ16" s="212"/>
      <c r="AR16" s="212"/>
      <c r="AS16" s="253"/>
      <c r="AT16" s="253"/>
      <c r="AU16" s="253"/>
      <c r="AV16" s="242"/>
      <c r="AW16" s="250"/>
      <c r="AX16" s="253"/>
      <c r="AY16" s="263"/>
      <c r="AZ16" s="39" t="s">
        <v>144</v>
      </c>
      <c r="BA16" s="27" t="s">
        <v>145</v>
      </c>
      <c r="BB16" s="40" t="s">
        <v>146</v>
      </c>
      <c r="BC16" s="20" t="s">
        <v>178</v>
      </c>
      <c r="BD16" s="41">
        <v>45292</v>
      </c>
      <c r="BE16" s="42"/>
    </row>
    <row r="17" spans="2:57" ht="47.25" customHeight="1" x14ac:dyDescent="0.25">
      <c r="B17" s="29"/>
      <c r="C17" s="29"/>
      <c r="D17" s="30"/>
      <c r="E17" s="30"/>
      <c r="F17" s="30"/>
      <c r="G17" s="30"/>
      <c r="H17" s="30"/>
      <c r="I17" s="232"/>
      <c r="J17" s="234"/>
      <c r="K17" s="232"/>
      <c r="L17" s="222"/>
      <c r="M17" s="238"/>
      <c r="N17" s="222"/>
      <c r="O17" s="238"/>
      <c r="P17" s="194"/>
      <c r="Q17" s="194"/>
      <c r="R17" s="294"/>
      <c r="S17" s="294"/>
      <c r="T17" s="239"/>
      <c r="U17" s="212"/>
      <c r="V17" s="239"/>
      <c r="W17" s="149"/>
      <c r="X17" s="149" t="s">
        <v>130</v>
      </c>
      <c r="Y17" s="149" t="s">
        <v>151</v>
      </c>
      <c r="Z17" s="150"/>
      <c r="AA17" s="150"/>
      <c r="AB17" s="150"/>
      <c r="AC17" s="223"/>
      <c r="AD17" s="286"/>
      <c r="AE17" s="286"/>
      <c r="AF17" s="239"/>
      <c r="AG17" s="280"/>
      <c r="AH17" s="253"/>
      <c r="AI17" s="253"/>
      <c r="AJ17" s="225" t="s">
        <v>157</v>
      </c>
      <c r="AK17" s="212"/>
      <c r="AL17" s="149"/>
      <c r="AM17" s="173">
        <v>0.08</v>
      </c>
      <c r="AN17" s="176" t="s">
        <v>375</v>
      </c>
      <c r="AO17" s="176" t="s">
        <v>374</v>
      </c>
      <c r="AP17" s="251">
        <v>319</v>
      </c>
      <c r="AQ17" s="212"/>
      <c r="AR17" s="212"/>
      <c r="AS17" s="253"/>
      <c r="AT17" s="253"/>
      <c r="AU17" s="253"/>
      <c r="AV17" s="76">
        <v>63085291.5</v>
      </c>
      <c r="AW17" s="79" t="s">
        <v>141</v>
      </c>
      <c r="AX17" s="253"/>
      <c r="AY17" s="263"/>
      <c r="AZ17" s="39" t="s">
        <v>144</v>
      </c>
      <c r="BA17" s="27" t="s">
        <v>345</v>
      </c>
      <c r="BB17" s="53" t="s">
        <v>403</v>
      </c>
      <c r="BC17" s="20" t="s">
        <v>141</v>
      </c>
      <c r="BD17" s="41">
        <v>45292</v>
      </c>
      <c r="BE17" s="42"/>
    </row>
    <row r="18" spans="2:57" ht="47.25" customHeight="1" x14ac:dyDescent="0.25">
      <c r="B18" s="29"/>
      <c r="C18" s="29"/>
      <c r="D18" s="30"/>
      <c r="E18" s="30"/>
      <c r="F18" s="30"/>
      <c r="G18" s="30"/>
      <c r="H18" s="30"/>
      <c r="I18" s="232"/>
      <c r="J18" s="234"/>
      <c r="K18" s="232"/>
      <c r="L18" s="222"/>
      <c r="M18" s="238"/>
      <c r="N18" s="222"/>
      <c r="O18" s="238"/>
      <c r="P18" s="194"/>
      <c r="Q18" s="194"/>
      <c r="R18" s="294"/>
      <c r="S18" s="294"/>
      <c r="T18" s="239"/>
      <c r="U18" s="212"/>
      <c r="V18" s="239"/>
      <c r="W18" s="150"/>
      <c r="X18" s="150"/>
      <c r="Y18" s="150"/>
      <c r="Z18" s="150"/>
      <c r="AA18" s="150"/>
      <c r="AB18" s="150"/>
      <c r="AC18" s="223"/>
      <c r="AD18" s="286"/>
      <c r="AE18" s="286"/>
      <c r="AF18" s="239"/>
      <c r="AG18" s="280"/>
      <c r="AH18" s="253"/>
      <c r="AI18" s="253"/>
      <c r="AJ18" s="227"/>
      <c r="AK18" s="212"/>
      <c r="AL18" s="151"/>
      <c r="AM18" s="175"/>
      <c r="AN18" s="178"/>
      <c r="AO18" s="178"/>
      <c r="AP18" s="252"/>
      <c r="AQ18" s="212"/>
      <c r="AR18" s="212"/>
      <c r="AS18" s="253"/>
      <c r="AT18" s="253"/>
      <c r="AU18" s="253"/>
      <c r="AV18" s="76">
        <v>90941172</v>
      </c>
      <c r="AW18" s="79" t="s">
        <v>178</v>
      </c>
      <c r="AX18" s="253"/>
      <c r="AY18" s="263"/>
      <c r="AZ18" s="39" t="s">
        <v>144</v>
      </c>
      <c r="BA18" s="27" t="s">
        <v>145</v>
      </c>
      <c r="BB18" s="40" t="s">
        <v>146</v>
      </c>
      <c r="BC18" s="20" t="s">
        <v>178</v>
      </c>
      <c r="BD18" s="41">
        <v>45292</v>
      </c>
      <c r="BE18" s="42"/>
    </row>
    <row r="19" spans="2:57" ht="72" customHeight="1" x14ac:dyDescent="0.25">
      <c r="B19" s="29"/>
      <c r="C19" s="29"/>
      <c r="D19" s="30"/>
      <c r="E19" s="30"/>
      <c r="F19" s="30"/>
      <c r="G19" s="30"/>
      <c r="H19" s="30"/>
      <c r="I19" s="232"/>
      <c r="J19" s="234"/>
      <c r="K19" s="232"/>
      <c r="L19" s="222"/>
      <c r="M19" s="238"/>
      <c r="N19" s="222"/>
      <c r="O19" s="238"/>
      <c r="P19" s="194"/>
      <c r="Q19" s="194"/>
      <c r="R19" s="294"/>
      <c r="S19" s="294"/>
      <c r="T19" s="239"/>
      <c r="U19" s="212"/>
      <c r="V19" s="239"/>
      <c r="W19" s="150"/>
      <c r="X19" s="150"/>
      <c r="Y19" s="150"/>
      <c r="Z19" s="150"/>
      <c r="AA19" s="150"/>
      <c r="AB19" s="150"/>
      <c r="AC19" s="223"/>
      <c r="AD19" s="286"/>
      <c r="AE19" s="286"/>
      <c r="AF19" s="239"/>
      <c r="AG19" s="280"/>
      <c r="AH19" s="253"/>
      <c r="AI19" s="253"/>
      <c r="AJ19" s="27" t="s">
        <v>152</v>
      </c>
      <c r="AK19" s="212"/>
      <c r="AL19" s="35"/>
      <c r="AM19" s="36">
        <v>0.11</v>
      </c>
      <c r="AN19" s="77" t="s">
        <v>375</v>
      </c>
      <c r="AO19" s="77" t="s">
        <v>374</v>
      </c>
      <c r="AP19" s="91">
        <v>319</v>
      </c>
      <c r="AQ19" s="212"/>
      <c r="AR19" s="212"/>
      <c r="AS19" s="253"/>
      <c r="AT19" s="253"/>
      <c r="AU19" s="253"/>
      <c r="AV19" s="76">
        <v>45423000</v>
      </c>
      <c r="AW19" s="79" t="s">
        <v>178</v>
      </c>
      <c r="AX19" s="253"/>
      <c r="AY19" s="263"/>
      <c r="AZ19" s="39" t="s">
        <v>144</v>
      </c>
      <c r="BA19" s="27" t="s">
        <v>145</v>
      </c>
      <c r="BB19" s="40" t="s">
        <v>146</v>
      </c>
      <c r="BC19" s="20" t="s">
        <v>178</v>
      </c>
      <c r="BD19" s="41">
        <v>45292</v>
      </c>
      <c r="BE19" s="42"/>
    </row>
    <row r="20" spans="2:57" ht="47.25" customHeight="1" x14ac:dyDescent="0.25">
      <c r="B20" s="29"/>
      <c r="C20" s="29"/>
      <c r="D20" s="30"/>
      <c r="E20" s="30"/>
      <c r="F20" s="30"/>
      <c r="G20" s="30"/>
      <c r="H20" s="30"/>
      <c r="I20" s="232"/>
      <c r="J20" s="234"/>
      <c r="K20" s="232"/>
      <c r="L20" s="222"/>
      <c r="M20" s="238"/>
      <c r="N20" s="222"/>
      <c r="O20" s="238"/>
      <c r="P20" s="194"/>
      <c r="Q20" s="194"/>
      <c r="R20" s="294"/>
      <c r="S20" s="294"/>
      <c r="T20" s="239"/>
      <c r="U20" s="212"/>
      <c r="V20" s="239"/>
      <c r="W20" s="150"/>
      <c r="X20" s="150"/>
      <c r="Y20" s="150"/>
      <c r="Z20" s="150"/>
      <c r="AA20" s="150"/>
      <c r="AB20" s="150"/>
      <c r="AC20" s="223"/>
      <c r="AD20" s="286"/>
      <c r="AE20" s="286"/>
      <c r="AF20" s="239"/>
      <c r="AG20" s="280"/>
      <c r="AH20" s="253"/>
      <c r="AI20" s="253"/>
      <c r="AJ20" s="225" t="s">
        <v>153</v>
      </c>
      <c r="AK20" s="212"/>
      <c r="AL20" s="149"/>
      <c r="AM20" s="173">
        <v>7.0000000000000007E-2</v>
      </c>
      <c r="AN20" s="173" t="s">
        <v>375</v>
      </c>
      <c r="AO20" s="304" t="s">
        <v>376</v>
      </c>
      <c r="AP20" s="307">
        <v>326</v>
      </c>
      <c r="AQ20" s="212"/>
      <c r="AR20" s="212"/>
      <c r="AS20" s="253"/>
      <c r="AT20" s="253"/>
      <c r="AU20" s="253"/>
      <c r="AV20" s="76">
        <v>236914708.9000001</v>
      </c>
      <c r="AW20" s="79" t="s">
        <v>141</v>
      </c>
      <c r="AX20" s="253"/>
      <c r="AY20" s="263"/>
      <c r="AZ20" s="39" t="s">
        <v>144</v>
      </c>
      <c r="BA20" s="27" t="s">
        <v>145</v>
      </c>
      <c r="BB20" s="40" t="s">
        <v>146</v>
      </c>
      <c r="BC20" s="20" t="s">
        <v>141</v>
      </c>
      <c r="BD20" s="41">
        <v>45292</v>
      </c>
      <c r="BE20" s="42"/>
    </row>
    <row r="21" spans="2:57" ht="47.25" customHeight="1" x14ac:dyDescent="0.25">
      <c r="I21" s="232"/>
      <c r="J21" s="234"/>
      <c r="K21" s="232"/>
      <c r="L21" s="222"/>
      <c r="M21" s="238"/>
      <c r="N21" s="222"/>
      <c r="O21" s="238"/>
      <c r="P21" s="194"/>
      <c r="Q21" s="194"/>
      <c r="R21" s="294"/>
      <c r="S21" s="294"/>
      <c r="T21" s="239"/>
      <c r="U21" s="212"/>
      <c r="V21" s="239"/>
      <c r="W21" s="150"/>
      <c r="X21" s="150"/>
      <c r="Y21" s="150"/>
      <c r="Z21" s="150"/>
      <c r="AA21" s="150"/>
      <c r="AB21" s="150"/>
      <c r="AC21" s="223"/>
      <c r="AD21" s="286"/>
      <c r="AE21" s="286"/>
      <c r="AF21" s="239"/>
      <c r="AG21" s="280"/>
      <c r="AH21" s="253"/>
      <c r="AI21" s="253"/>
      <c r="AJ21" s="226"/>
      <c r="AK21" s="212"/>
      <c r="AL21" s="150"/>
      <c r="AM21" s="174"/>
      <c r="AN21" s="174"/>
      <c r="AO21" s="305"/>
      <c r="AP21" s="308"/>
      <c r="AQ21" s="212"/>
      <c r="AR21" s="212"/>
      <c r="AS21" s="253"/>
      <c r="AT21" s="253"/>
      <c r="AU21" s="253"/>
      <c r="AV21" s="240">
        <v>23423115.099999901</v>
      </c>
      <c r="AW21" s="249" t="s">
        <v>178</v>
      </c>
      <c r="AX21" s="253"/>
      <c r="AY21" s="263"/>
      <c r="AZ21" s="39" t="s">
        <v>144</v>
      </c>
      <c r="BA21" s="27" t="s">
        <v>145</v>
      </c>
      <c r="BB21" s="40" t="s">
        <v>146</v>
      </c>
      <c r="BC21" s="20" t="s">
        <v>178</v>
      </c>
      <c r="BD21" s="41">
        <v>45292</v>
      </c>
      <c r="BE21" s="258"/>
    </row>
    <row r="22" spans="2:57" ht="47.25" customHeight="1" x14ac:dyDescent="0.25">
      <c r="I22" s="232"/>
      <c r="J22" s="234"/>
      <c r="K22" s="232"/>
      <c r="L22" s="222"/>
      <c r="M22" s="238"/>
      <c r="N22" s="222"/>
      <c r="O22" s="238"/>
      <c r="P22" s="194"/>
      <c r="Q22" s="194"/>
      <c r="R22" s="294"/>
      <c r="S22" s="294"/>
      <c r="T22" s="239"/>
      <c r="U22" s="212"/>
      <c r="V22" s="239"/>
      <c r="W22" s="150"/>
      <c r="X22" s="150"/>
      <c r="Y22" s="150"/>
      <c r="Z22" s="150"/>
      <c r="AA22" s="150"/>
      <c r="AB22" s="150"/>
      <c r="AC22" s="223"/>
      <c r="AD22" s="286"/>
      <c r="AE22" s="286"/>
      <c r="AF22" s="239"/>
      <c r="AG22" s="280"/>
      <c r="AH22" s="253"/>
      <c r="AI22" s="253"/>
      <c r="AJ22" s="227"/>
      <c r="AK22" s="212"/>
      <c r="AL22" s="151"/>
      <c r="AM22" s="175"/>
      <c r="AN22" s="175"/>
      <c r="AO22" s="306"/>
      <c r="AP22" s="309"/>
      <c r="AQ22" s="212"/>
      <c r="AR22" s="212"/>
      <c r="AS22" s="253"/>
      <c r="AT22" s="253"/>
      <c r="AU22" s="253"/>
      <c r="AV22" s="242"/>
      <c r="AW22" s="250"/>
      <c r="AX22" s="253"/>
      <c r="AY22" s="263"/>
      <c r="AZ22" s="39" t="s">
        <v>144</v>
      </c>
      <c r="BA22" s="27" t="s">
        <v>346</v>
      </c>
      <c r="BB22" s="53" t="s">
        <v>407</v>
      </c>
      <c r="BC22" s="20" t="s">
        <v>178</v>
      </c>
      <c r="BD22" s="41">
        <v>45292</v>
      </c>
      <c r="BE22" s="258"/>
    </row>
    <row r="23" spans="2:57" ht="47.25" customHeight="1" x14ac:dyDescent="0.25">
      <c r="I23" s="232"/>
      <c r="J23" s="234"/>
      <c r="K23" s="232"/>
      <c r="L23" s="222"/>
      <c r="M23" s="238"/>
      <c r="N23" s="222"/>
      <c r="O23" s="238"/>
      <c r="P23" s="194"/>
      <c r="Q23" s="194"/>
      <c r="R23" s="294"/>
      <c r="S23" s="294"/>
      <c r="T23" s="239"/>
      <c r="U23" s="212"/>
      <c r="V23" s="239"/>
      <c r="W23" s="151"/>
      <c r="X23" s="151"/>
      <c r="Y23" s="151"/>
      <c r="Z23" s="151"/>
      <c r="AA23" s="151"/>
      <c r="AB23" s="151"/>
      <c r="AC23" s="223"/>
      <c r="AD23" s="286"/>
      <c r="AE23" s="286"/>
      <c r="AF23" s="239"/>
      <c r="AG23" s="280"/>
      <c r="AH23" s="253"/>
      <c r="AI23" s="253"/>
      <c r="AJ23" s="27" t="s">
        <v>154</v>
      </c>
      <c r="AK23" s="212"/>
      <c r="AL23" s="35"/>
      <c r="AM23" s="36">
        <v>0.11</v>
      </c>
      <c r="AN23" s="77" t="s">
        <v>375</v>
      </c>
      <c r="AO23" s="77" t="s">
        <v>374</v>
      </c>
      <c r="AP23" s="91">
        <v>319</v>
      </c>
      <c r="AQ23" s="212"/>
      <c r="AR23" s="212"/>
      <c r="AS23" s="253"/>
      <c r="AT23" s="253"/>
      <c r="AU23" s="253"/>
      <c r="AV23" s="76">
        <v>33600000</v>
      </c>
      <c r="AW23" s="79" t="s">
        <v>178</v>
      </c>
      <c r="AX23" s="253"/>
      <c r="AY23" s="263"/>
      <c r="AZ23" s="39" t="s">
        <v>144</v>
      </c>
      <c r="BA23" s="27" t="s">
        <v>145</v>
      </c>
      <c r="BB23" s="40" t="s">
        <v>146</v>
      </c>
      <c r="BC23" s="20" t="s">
        <v>178</v>
      </c>
      <c r="BD23" s="41">
        <v>45292</v>
      </c>
      <c r="BE23" s="258"/>
    </row>
    <row r="24" spans="2:57" ht="76.5" customHeight="1" x14ac:dyDescent="0.25">
      <c r="I24" s="232"/>
      <c r="J24" s="234"/>
      <c r="K24" s="232"/>
      <c r="L24" s="222"/>
      <c r="M24" s="238"/>
      <c r="N24" s="222"/>
      <c r="O24" s="238"/>
      <c r="P24" s="194"/>
      <c r="Q24" s="194"/>
      <c r="R24" s="294"/>
      <c r="S24" s="294"/>
      <c r="T24" s="239"/>
      <c r="U24" s="212"/>
      <c r="V24" s="239"/>
      <c r="W24" s="38"/>
      <c r="X24" s="38" t="s">
        <v>130</v>
      </c>
      <c r="Y24" s="38" t="s">
        <v>155</v>
      </c>
      <c r="Z24" s="84">
        <v>54</v>
      </c>
      <c r="AA24" s="84">
        <v>55</v>
      </c>
      <c r="AB24" s="84">
        <v>55</v>
      </c>
      <c r="AC24" s="223"/>
      <c r="AD24" s="286"/>
      <c r="AE24" s="286"/>
      <c r="AF24" s="239"/>
      <c r="AG24" s="280"/>
      <c r="AH24" s="253"/>
      <c r="AI24" s="253"/>
      <c r="AJ24" s="27" t="s">
        <v>156</v>
      </c>
      <c r="AK24" s="212"/>
      <c r="AL24" s="35"/>
      <c r="AM24" s="36">
        <v>0.15</v>
      </c>
      <c r="AN24" s="77" t="s">
        <v>375</v>
      </c>
      <c r="AO24" s="77" t="s">
        <v>374</v>
      </c>
      <c r="AP24" s="91">
        <v>319</v>
      </c>
      <c r="AQ24" s="212"/>
      <c r="AR24" s="212"/>
      <c r="AS24" s="253"/>
      <c r="AT24" s="253"/>
      <c r="AU24" s="253"/>
      <c r="AV24" s="76">
        <v>152579750.40000001</v>
      </c>
      <c r="AW24" s="79" t="s">
        <v>178</v>
      </c>
      <c r="AX24" s="253"/>
      <c r="AY24" s="263"/>
      <c r="AZ24" s="39" t="s">
        <v>144</v>
      </c>
      <c r="BA24" s="27" t="s">
        <v>145</v>
      </c>
      <c r="BB24" s="40" t="s">
        <v>146</v>
      </c>
      <c r="BC24" s="20" t="s">
        <v>178</v>
      </c>
      <c r="BD24" s="41">
        <v>45292</v>
      </c>
      <c r="BE24" s="258"/>
    </row>
    <row r="25" spans="2:57" ht="47.25" customHeight="1" x14ac:dyDescent="0.25">
      <c r="I25" s="232"/>
      <c r="J25" s="234"/>
      <c r="K25" s="232"/>
      <c r="L25" s="222"/>
      <c r="M25" s="238"/>
      <c r="N25" s="222"/>
      <c r="O25" s="238"/>
      <c r="P25" s="194"/>
      <c r="Q25" s="194"/>
      <c r="R25" s="294"/>
      <c r="S25" s="294"/>
      <c r="T25" s="294"/>
      <c r="U25" s="212"/>
      <c r="V25" s="239"/>
      <c r="W25" s="223"/>
      <c r="X25" s="223" t="s">
        <v>130</v>
      </c>
      <c r="Y25" s="149" t="s">
        <v>160</v>
      </c>
      <c r="Z25" s="149">
        <v>10176</v>
      </c>
      <c r="AA25" s="149">
        <v>7500</v>
      </c>
      <c r="AB25" s="149">
        <f>14489+10374</f>
        <v>24863</v>
      </c>
      <c r="AC25" s="149" t="s">
        <v>132</v>
      </c>
      <c r="AD25" s="246" t="s">
        <v>133</v>
      </c>
      <c r="AE25" s="246" t="s">
        <v>134</v>
      </c>
      <c r="AF25" s="158" t="s">
        <v>161</v>
      </c>
      <c r="AG25" s="283" t="s">
        <v>162</v>
      </c>
      <c r="AH25" s="216">
        <v>2020130010194</v>
      </c>
      <c r="AI25" s="216" t="s">
        <v>163</v>
      </c>
      <c r="AJ25" s="27" t="s">
        <v>355</v>
      </c>
      <c r="AK25" s="212"/>
      <c r="AL25" s="35"/>
      <c r="AM25" s="36">
        <v>0.1</v>
      </c>
      <c r="AN25" s="77" t="s">
        <v>375</v>
      </c>
      <c r="AO25" s="77" t="s">
        <v>374</v>
      </c>
      <c r="AP25" s="91">
        <v>319</v>
      </c>
      <c r="AQ25" s="212"/>
      <c r="AR25" s="212"/>
      <c r="AS25" s="253"/>
      <c r="AT25" s="253"/>
      <c r="AU25" s="253"/>
      <c r="AV25" s="81">
        <v>12587791</v>
      </c>
      <c r="AW25" s="79" t="s">
        <v>178</v>
      </c>
      <c r="AX25" s="216" t="s">
        <v>165</v>
      </c>
      <c r="AY25" s="216" t="s">
        <v>166</v>
      </c>
      <c r="AZ25" s="39" t="s">
        <v>144</v>
      </c>
      <c r="BA25" s="27" t="s">
        <v>145</v>
      </c>
      <c r="BB25" s="40" t="s">
        <v>146</v>
      </c>
      <c r="BC25" s="40" t="s">
        <v>148</v>
      </c>
      <c r="BD25" s="41">
        <v>45292</v>
      </c>
      <c r="BE25" s="258"/>
    </row>
    <row r="26" spans="2:57" ht="47.25" customHeight="1" x14ac:dyDescent="0.25">
      <c r="I26" s="232"/>
      <c r="J26" s="234"/>
      <c r="K26" s="232"/>
      <c r="L26" s="222"/>
      <c r="M26" s="238"/>
      <c r="N26" s="222"/>
      <c r="O26" s="238"/>
      <c r="P26" s="194"/>
      <c r="Q26" s="194"/>
      <c r="R26" s="294"/>
      <c r="S26" s="294"/>
      <c r="T26" s="294"/>
      <c r="U26" s="212"/>
      <c r="V26" s="239"/>
      <c r="W26" s="223"/>
      <c r="X26" s="223"/>
      <c r="Y26" s="150"/>
      <c r="Z26" s="150"/>
      <c r="AA26" s="150"/>
      <c r="AB26" s="150"/>
      <c r="AC26" s="150"/>
      <c r="AD26" s="247"/>
      <c r="AE26" s="247"/>
      <c r="AF26" s="159"/>
      <c r="AG26" s="284"/>
      <c r="AH26" s="217"/>
      <c r="AI26" s="217"/>
      <c r="AJ26" s="27" t="s">
        <v>164</v>
      </c>
      <c r="AK26" s="212"/>
      <c r="AL26" s="35"/>
      <c r="AM26" s="36">
        <v>0.16</v>
      </c>
      <c r="AN26" s="77" t="s">
        <v>375</v>
      </c>
      <c r="AO26" s="77" t="s">
        <v>374</v>
      </c>
      <c r="AP26" s="91">
        <v>319</v>
      </c>
      <c r="AQ26" s="212"/>
      <c r="AR26" s="212"/>
      <c r="AS26" s="253"/>
      <c r="AT26" s="253"/>
      <c r="AU26" s="253"/>
      <c r="AV26" s="80">
        <v>115094133</v>
      </c>
      <c r="AW26" s="79" t="s">
        <v>178</v>
      </c>
      <c r="AX26" s="217"/>
      <c r="AY26" s="217"/>
      <c r="AZ26" s="39" t="s">
        <v>144</v>
      </c>
      <c r="BA26" s="27" t="s">
        <v>145</v>
      </c>
      <c r="BB26" s="40" t="s">
        <v>146</v>
      </c>
      <c r="BC26" s="40" t="s">
        <v>148</v>
      </c>
      <c r="BD26" s="41">
        <v>45292</v>
      </c>
      <c r="BE26" s="258"/>
    </row>
    <row r="27" spans="2:57" ht="47.25" customHeight="1" x14ac:dyDescent="0.25">
      <c r="I27" s="232"/>
      <c r="J27" s="234"/>
      <c r="K27" s="232"/>
      <c r="L27" s="222"/>
      <c r="M27" s="238"/>
      <c r="N27" s="222"/>
      <c r="O27" s="238"/>
      <c r="P27" s="194"/>
      <c r="Q27" s="194"/>
      <c r="R27" s="294"/>
      <c r="S27" s="294"/>
      <c r="T27" s="294"/>
      <c r="U27" s="212"/>
      <c r="V27" s="239"/>
      <c r="W27" s="223"/>
      <c r="X27" s="223"/>
      <c r="Y27" s="151"/>
      <c r="Z27" s="150"/>
      <c r="AA27" s="150"/>
      <c r="AB27" s="150"/>
      <c r="AC27" s="150"/>
      <c r="AD27" s="247"/>
      <c r="AE27" s="247"/>
      <c r="AF27" s="159"/>
      <c r="AG27" s="284"/>
      <c r="AH27" s="217"/>
      <c r="AI27" s="217"/>
      <c r="AJ27" s="27" t="s">
        <v>167</v>
      </c>
      <c r="AK27" s="212"/>
      <c r="AL27" s="35"/>
      <c r="AM27" s="36">
        <v>0.43</v>
      </c>
      <c r="AN27" s="77" t="s">
        <v>375</v>
      </c>
      <c r="AO27" s="77" t="s">
        <v>374</v>
      </c>
      <c r="AP27" s="91">
        <v>319</v>
      </c>
      <c r="AQ27" s="212"/>
      <c r="AR27" s="212"/>
      <c r="AS27" s="253"/>
      <c r="AT27" s="253"/>
      <c r="AU27" s="253"/>
      <c r="AV27" s="80">
        <v>42470505</v>
      </c>
      <c r="AW27" s="79" t="s">
        <v>178</v>
      </c>
      <c r="AX27" s="217"/>
      <c r="AY27" s="217"/>
      <c r="AZ27" s="39" t="s">
        <v>144</v>
      </c>
      <c r="BA27" s="27" t="s">
        <v>145</v>
      </c>
      <c r="BB27" s="40" t="s">
        <v>146</v>
      </c>
      <c r="BC27" s="40" t="s">
        <v>148</v>
      </c>
      <c r="BD27" s="41">
        <v>45292</v>
      </c>
      <c r="BE27" s="258"/>
    </row>
    <row r="28" spans="2:57" ht="47.25" customHeight="1" x14ac:dyDescent="0.25">
      <c r="I28" s="232"/>
      <c r="J28" s="234"/>
      <c r="K28" s="232"/>
      <c r="L28" s="222"/>
      <c r="M28" s="238"/>
      <c r="N28" s="222"/>
      <c r="O28" s="238"/>
      <c r="P28" s="194"/>
      <c r="Q28" s="194"/>
      <c r="R28" s="294"/>
      <c r="S28" s="294"/>
      <c r="T28" s="294"/>
      <c r="U28" s="212"/>
      <c r="V28" s="239"/>
      <c r="W28" s="84"/>
      <c r="X28" s="38" t="s">
        <v>130</v>
      </c>
      <c r="Y28" s="86" t="s">
        <v>168</v>
      </c>
      <c r="Z28" s="150"/>
      <c r="AA28" s="150"/>
      <c r="AB28" s="150"/>
      <c r="AC28" s="150"/>
      <c r="AD28" s="247"/>
      <c r="AE28" s="247"/>
      <c r="AF28" s="159"/>
      <c r="AG28" s="284"/>
      <c r="AH28" s="217"/>
      <c r="AI28" s="217"/>
      <c r="AJ28" s="27" t="s">
        <v>354</v>
      </c>
      <c r="AK28" s="212"/>
      <c r="AL28" s="35"/>
      <c r="AM28" s="36">
        <v>0.16</v>
      </c>
      <c r="AN28" s="77" t="s">
        <v>375</v>
      </c>
      <c r="AO28" s="77" t="s">
        <v>374</v>
      </c>
      <c r="AP28" s="91">
        <v>319</v>
      </c>
      <c r="AQ28" s="212"/>
      <c r="AR28" s="212"/>
      <c r="AS28" s="253"/>
      <c r="AT28" s="253"/>
      <c r="AU28" s="253"/>
      <c r="AV28" s="80">
        <v>20175170</v>
      </c>
      <c r="AW28" s="79" t="s">
        <v>178</v>
      </c>
      <c r="AX28" s="217"/>
      <c r="AY28" s="217"/>
      <c r="AZ28" s="39" t="s">
        <v>144</v>
      </c>
      <c r="BA28" s="27" t="s">
        <v>145</v>
      </c>
      <c r="BB28" s="40" t="s">
        <v>146</v>
      </c>
      <c r="BC28" s="40" t="s">
        <v>148</v>
      </c>
      <c r="BD28" s="41">
        <v>45292</v>
      </c>
      <c r="BE28" s="258"/>
    </row>
    <row r="29" spans="2:57" ht="72.75" customHeight="1" x14ac:dyDescent="0.25">
      <c r="I29" s="232"/>
      <c r="J29" s="234"/>
      <c r="K29" s="232"/>
      <c r="L29" s="222"/>
      <c r="M29" s="238"/>
      <c r="N29" s="222"/>
      <c r="O29" s="238"/>
      <c r="P29" s="194"/>
      <c r="Q29" s="194"/>
      <c r="R29" s="294"/>
      <c r="S29" s="294"/>
      <c r="T29" s="294"/>
      <c r="U29" s="212"/>
      <c r="V29" s="239"/>
      <c r="W29" s="84"/>
      <c r="X29" s="38" t="s">
        <v>130</v>
      </c>
      <c r="Y29" s="84" t="s">
        <v>366</v>
      </c>
      <c r="Z29" s="150"/>
      <c r="AA29" s="150"/>
      <c r="AB29" s="150"/>
      <c r="AC29" s="150"/>
      <c r="AD29" s="247"/>
      <c r="AE29" s="247"/>
      <c r="AF29" s="159"/>
      <c r="AG29" s="284"/>
      <c r="AH29" s="217"/>
      <c r="AI29" s="217"/>
      <c r="AJ29" s="27" t="s">
        <v>353</v>
      </c>
      <c r="AK29" s="212"/>
      <c r="AL29" s="35"/>
      <c r="AM29" s="36">
        <v>0.1</v>
      </c>
      <c r="AN29" s="77" t="s">
        <v>375</v>
      </c>
      <c r="AO29" s="77" t="s">
        <v>374</v>
      </c>
      <c r="AP29" s="91">
        <v>319</v>
      </c>
      <c r="AQ29" s="212"/>
      <c r="AR29" s="212"/>
      <c r="AS29" s="253"/>
      <c r="AT29" s="253"/>
      <c r="AU29" s="253"/>
      <c r="AV29" s="82">
        <v>10000000</v>
      </c>
      <c r="AW29" s="79" t="s">
        <v>178</v>
      </c>
      <c r="AX29" s="217"/>
      <c r="AY29" s="217"/>
      <c r="AZ29" s="39" t="s">
        <v>144</v>
      </c>
      <c r="BA29" s="27" t="s">
        <v>347</v>
      </c>
      <c r="BB29" s="40" t="s">
        <v>411</v>
      </c>
      <c r="BC29" s="40" t="s">
        <v>148</v>
      </c>
      <c r="BD29" s="41">
        <v>45292</v>
      </c>
      <c r="BE29" s="258"/>
    </row>
    <row r="30" spans="2:57" ht="47.25" customHeight="1" x14ac:dyDescent="0.2">
      <c r="I30" s="232"/>
      <c r="J30" s="234"/>
      <c r="K30" s="232"/>
      <c r="L30" s="222"/>
      <c r="M30" s="238"/>
      <c r="N30" s="222"/>
      <c r="O30" s="238"/>
      <c r="P30" s="194"/>
      <c r="Q30" s="194"/>
      <c r="R30" s="294"/>
      <c r="S30" s="294"/>
      <c r="T30" s="294"/>
      <c r="U30" s="212"/>
      <c r="V30" s="239"/>
      <c r="W30" s="223"/>
      <c r="X30" s="223" t="s">
        <v>130</v>
      </c>
      <c r="Y30" s="149" t="s">
        <v>168</v>
      </c>
      <c r="Z30" s="150"/>
      <c r="AA30" s="150"/>
      <c r="AB30" s="150"/>
      <c r="AC30" s="150"/>
      <c r="AD30" s="247"/>
      <c r="AE30" s="247"/>
      <c r="AF30" s="159"/>
      <c r="AG30" s="284"/>
      <c r="AH30" s="217"/>
      <c r="AI30" s="217"/>
      <c r="AJ30" s="225" t="s">
        <v>169</v>
      </c>
      <c r="AK30" s="212"/>
      <c r="AL30" s="149"/>
      <c r="AM30" s="173">
        <v>0.05</v>
      </c>
      <c r="AN30" s="304" t="s">
        <v>375</v>
      </c>
      <c r="AO30" s="304" t="s">
        <v>374</v>
      </c>
      <c r="AP30" s="307">
        <v>319</v>
      </c>
      <c r="AQ30" s="212"/>
      <c r="AR30" s="212"/>
      <c r="AS30" s="253"/>
      <c r="AT30" s="253"/>
      <c r="AU30" s="253"/>
      <c r="AV30" s="344">
        <v>292318076</v>
      </c>
      <c r="AW30" s="225" t="s">
        <v>178</v>
      </c>
      <c r="AX30" s="217"/>
      <c r="AY30" s="217"/>
      <c r="AZ30" s="39" t="s">
        <v>144</v>
      </c>
      <c r="BA30" s="27" t="s">
        <v>348</v>
      </c>
      <c r="BB30" s="40" t="s">
        <v>411</v>
      </c>
      <c r="BC30" s="40" t="s">
        <v>148</v>
      </c>
      <c r="BD30" s="41">
        <v>45292</v>
      </c>
      <c r="BE30" s="258"/>
    </row>
    <row r="31" spans="2:57" ht="47.25" customHeight="1" x14ac:dyDescent="0.2">
      <c r="I31" s="232"/>
      <c r="J31" s="234"/>
      <c r="K31" s="232"/>
      <c r="L31" s="222"/>
      <c r="M31" s="238"/>
      <c r="N31" s="222"/>
      <c r="O31" s="238"/>
      <c r="P31" s="194"/>
      <c r="Q31" s="194"/>
      <c r="R31" s="294"/>
      <c r="S31" s="294"/>
      <c r="T31" s="294"/>
      <c r="U31" s="212"/>
      <c r="V31" s="239"/>
      <c r="W31" s="223"/>
      <c r="X31" s="223"/>
      <c r="Y31" s="150"/>
      <c r="Z31" s="150"/>
      <c r="AA31" s="150"/>
      <c r="AB31" s="150"/>
      <c r="AC31" s="150"/>
      <c r="AD31" s="247"/>
      <c r="AE31" s="247"/>
      <c r="AF31" s="159"/>
      <c r="AG31" s="284"/>
      <c r="AH31" s="217"/>
      <c r="AI31" s="217"/>
      <c r="AJ31" s="226"/>
      <c r="AK31" s="212"/>
      <c r="AL31" s="150"/>
      <c r="AM31" s="174"/>
      <c r="AN31" s="305"/>
      <c r="AO31" s="305"/>
      <c r="AP31" s="308"/>
      <c r="AQ31" s="212"/>
      <c r="AR31" s="212"/>
      <c r="AS31" s="253"/>
      <c r="AT31" s="253"/>
      <c r="AU31" s="253"/>
      <c r="AV31" s="345"/>
      <c r="AW31" s="226"/>
      <c r="AX31" s="217"/>
      <c r="AY31" s="217"/>
      <c r="AZ31" s="39" t="s">
        <v>144</v>
      </c>
      <c r="BA31" s="27" t="s">
        <v>349</v>
      </c>
      <c r="BB31" s="40" t="s">
        <v>411</v>
      </c>
      <c r="BC31" s="40" t="s">
        <v>148</v>
      </c>
      <c r="BD31" s="41">
        <v>45292</v>
      </c>
      <c r="BE31" s="258"/>
    </row>
    <row r="32" spans="2:57" ht="63" customHeight="1" x14ac:dyDescent="0.2">
      <c r="I32" s="232"/>
      <c r="J32" s="234"/>
      <c r="K32" s="232"/>
      <c r="L32" s="222"/>
      <c r="M32" s="238"/>
      <c r="N32" s="222"/>
      <c r="O32" s="238"/>
      <c r="P32" s="194"/>
      <c r="Q32" s="194"/>
      <c r="R32" s="294"/>
      <c r="S32" s="294"/>
      <c r="T32" s="294"/>
      <c r="U32" s="212"/>
      <c r="V32" s="239"/>
      <c r="W32" s="223"/>
      <c r="X32" s="223"/>
      <c r="Y32" s="150"/>
      <c r="Z32" s="150"/>
      <c r="AA32" s="150"/>
      <c r="AB32" s="150"/>
      <c r="AC32" s="150"/>
      <c r="AD32" s="247"/>
      <c r="AE32" s="247"/>
      <c r="AF32" s="159"/>
      <c r="AG32" s="284"/>
      <c r="AH32" s="217"/>
      <c r="AI32" s="217"/>
      <c r="AJ32" s="226"/>
      <c r="AK32" s="212"/>
      <c r="AL32" s="150"/>
      <c r="AM32" s="174"/>
      <c r="AN32" s="305"/>
      <c r="AO32" s="305"/>
      <c r="AP32" s="308"/>
      <c r="AQ32" s="212"/>
      <c r="AR32" s="212"/>
      <c r="AS32" s="253"/>
      <c r="AT32" s="253"/>
      <c r="AU32" s="253"/>
      <c r="AV32" s="345"/>
      <c r="AW32" s="226"/>
      <c r="AX32" s="217"/>
      <c r="AY32" s="217"/>
      <c r="AZ32" s="39" t="s">
        <v>144</v>
      </c>
      <c r="BA32" s="27" t="s">
        <v>350</v>
      </c>
      <c r="BB32" s="40" t="s">
        <v>403</v>
      </c>
      <c r="BC32" s="40" t="s">
        <v>148</v>
      </c>
      <c r="BD32" s="41">
        <v>45292</v>
      </c>
      <c r="BE32" s="258"/>
    </row>
    <row r="33" spans="9:57" ht="70.5" customHeight="1" x14ac:dyDescent="0.2">
      <c r="I33" s="232"/>
      <c r="J33" s="234"/>
      <c r="K33" s="232"/>
      <c r="L33" s="222"/>
      <c r="M33" s="238"/>
      <c r="N33" s="222"/>
      <c r="O33" s="238"/>
      <c r="P33" s="194"/>
      <c r="Q33" s="194"/>
      <c r="R33" s="294"/>
      <c r="S33" s="294"/>
      <c r="T33" s="294"/>
      <c r="U33" s="212"/>
      <c r="V33" s="239"/>
      <c r="W33" s="223"/>
      <c r="X33" s="223"/>
      <c r="Y33" s="150"/>
      <c r="Z33" s="150"/>
      <c r="AA33" s="150"/>
      <c r="AB33" s="150"/>
      <c r="AC33" s="150"/>
      <c r="AD33" s="247"/>
      <c r="AE33" s="247"/>
      <c r="AF33" s="159"/>
      <c r="AG33" s="284"/>
      <c r="AH33" s="217"/>
      <c r="AI33" s="217"/>
      <c r="AJ33" s="226"/>
      <c r="AK33" s="212"/>
      <c r="AL33" s="150"/>
      <c r="AM33" s="174"/>
      <c r="AN33" s="305"/>
      <c r="AO33" s="305"/>
      <c r="AP33" s="308"/>
      <c r="AQ33" s="212"/>
      <c r="AR33" s="212"/>
      <c r="AS33" s="253"/>
      <c r="AT33" s="253"/>
      <c r="AU33" s="253"/>
      <c r="AV33" s="345"/>
      <c r="AW33" s="226"/>
      <c r="AX33" s="217"/>
      <c r="AY33" s="217"/>
      <c r="AZ33" s="39" t="s">
        <v>144</v>
      </c>
      <c r="BA33" s="27" t="s">
        <v>351</v>
      </c>
      <c r="BB33" s="53" t="s">
        <v>407</v>
      </c>
      <c r="BC33" s="40" t="s">
        <v>148</v>
      </c>
      <c r="BD33" s="41">
        <v>45292</v>
      </c>
      <c r="BE33" s="258"/>
    </row>
    <row r="34" spans="9:57" ht="47.25" customHeight="1" x14ac:dyDescent="0.2">
      <c r="I34" s="232"/>
      <c r="J34" s="234"/>
      <c r="K34" s="232"/>
      <c r="L34" s="222"/>
      <c r="M34" s="238"/>
      <c r="N34" s="222"/>
      <c r="O34" s="238"/>
      <c r="P34" s="194"/>
      <c r="Q34" s="194"/>
      <c r="R34" s="294"/>
      <c r="S34" s="294"/>
      <c r="T34" s="294"/>
      <c r="U34" s="212"/>
      <c r="V34" s="239"/>
      <c r="W34" s="223"/>
      <c r="X34" s="223"/>
      <c r="Y34" s="151"/>
      <c r="Z34" s="151"/>
      <c r="AA34" s="151"/>
      <c r="AB34" s="151"/>
      <c r="AC34" s="151"/>
      <c r="AD34" s="248"/>
      <c r="AE34" s="248"/>
      <c r="AF34" s="160"/>
      <c r="AG34" s="285"/>
      <c r="AH34" s="218"/>
      <c r="AI34" s="218"/>
      <c r="AJ34" s="227"/>
      <c r="AK34" s="212"/>
      <c r="AL34" s="151"/>
      <c r="AM34" s="175"/>
      <c r="AN34" s="306"/>
      <c r="AO34" s="306"/>
      <c r="AP34" s="309"/>
      <c r="AQ34" s="212"/>
      <c r="AR34" s="212"/>
      <c r="AS34" s="253"/>
      <c r="AT34" s="253"/>
      <c r="AU34" s="253"/>
      <c r="AV34" s="346"/>
      <c r="AW34" s="227"/>
      <c r="AX34" s="218"/>
      <c r="AY34" s="218"/>
      <c r="AZ34" s="39" t="s">
        <v>144</v>
      </c>
      <c r="BA34" s="27" t="s">
        <v>352</v>
      </c>
      <c r="BB34" s="40" t="s">
        <v>403</v>
      </c>
      <c r="BC34" s="40" t="s">
        <v>148</v>
      </c>
      <c r="BD34" s="41">
        <v>45292</v>
      </c>
      <c r="BE34" s="258"/>
    </row>
    <row r="35" spans="9:57" ht="47.25" customHeight="1" x14ac:dyDescent="0.2">
      <c r="I35" s="232"/>
      <c r="J35" s="234"/>
      <c r="K35" s="232"/>
      <c r="L35" s="222"/>
      <c r="M35" s="238"/>
      <c r="N35" s="222"/>
      <c r="O35" s="238"/>
      <c r="P35" s="194"/>
      <c r="Q35" s="194"/>
      <c r="T35" s="92"/>
      <c r="U35" s="93"/>
      <c r="V35" s="93"/>
      <c r="W35" s="93"/>
      <c r="X35" s="92"/>
      <c r="Y35" s="93"/>
      <c r="Z35" s="98"/>
      <c r="AA35" s="98"/>
      <c r="AB35" s="98"/>
      <c r="AC35" s="93"/>
      <c r="AD35" s="93"/>
      <c r="AE35" s="93"/>
      <c r="AF35" s="93"/>
      <c r="AG35" s="93"/>
      <c r="AH35" s="93"/>
      <c r="AI35" s="93"/>
      <c r="AJ35" s="93"/>
      <c r="AK35" s="93"/>
      <c r="AL35" s="93"/>
      <c r="AM35" s="93"/>
      <c r="AN35" s="44"/>
      <c r="AO35" s="45"/>
      <c r="AP35" s="94"/>
      <c r="AQ35" s="46"/>
      <c r="AR35" s="46"/>
      <c r="AS35" s="47"/>
      <c r="AT35" s="47"/>
      <c r="AU35" s="47"/>
      <c r="AV35" s="47"/>
      <c r="AW35" s="47"/>
      <c r="AX35" s="47"/>
      <c r="AY35" s="47"/>
      <c r="AZ35" s="47"/>
      <c r="BA35" s="47"/>
      <c r="BB35" s="48"/>
      <c r="BC35" s="49"/>
      <c r="BD35" s="120"/>
      <c r="BE35" s="48"/>
    </row>
    <row r="36" spans="9:57" ht="47.25" customHeight="1" x14ac:dyDescent="0.2">
      <c r="I36" s="232"/>
      <c r="J36" s="234"/>
      <c r="K36" s="232"/>
      <c r="L36" s="222"/>
      <c r="M36" s="238"/>
      <c r="N36" s="222"/>
      <c r="O36" s="238"/>
      <c r="P36" s="194"/>
      <c r="Q36" s="194"/>
      <c r="R36" s="294" t="s">
        <v>170</v>
      </c>
      <c r="S36" s="294" t="s">
        <v>171</v>
      </c>
      <c r="T36" s="294" t="s">
        <v>126</v>
      </c>
      <c r="U36" s="149">
        <v>49</v>
      </c>
      <c r="V36" s="158" t="s">
        <v>190</v>
      </c>
      <c r="W36" s="219"/>
      <c r="X36" s="149" t="s">
        <v>130</v>
      </c>
      <c r="Y36" s="219" t="s">
        <v>191</v>
      </c>
      <c r="Z36" s="228">
        <v>20</v>
      </c>
      <c r="AA36" s="228">
        <v>5</v>
      </c>
      <c r="AB36" s="347">
        <f>66+50</f>
        <v>116</v>
      </c>
      <c r="AC36" s="223" t="s">
        <v>132</v>
      </c>
      <c r="AD36" s="286" t="s">
        <v>133</v>
      </c>
      <c r="AE36" s="286" t="s">
        <v>134</v>
      </c>
      <c r="AF36" s="239" t="s">
        <v>174</v>
      </c>
      <c r="AG36" s="280" t="s">
        <v>175</v>
      </c>
      <c r="AH36" s="253">
        <v>2020130010038</v>
      </c>
      <c r="AI36" s="253" t="s">
        <v>176</v>
      </c>
      <c r="AJ36" s="224" t="s">
        <v>192</v>
      </c>
      <c r="AK36" s="228"/>
      <c r="AL36" s="149"/>
      <c r="AM36" s="173">
        <v>0.3</v>
      </c>
      <c r="AN36" s="176" t="s">
        <v>375</v>
      </c>
      <c r="AO36" s="179" t="s">
        <v>374</v>
      </c>
      <c r="AP36" s="310">
        <v>319</v>
      </c>
      <c r="AQ36" s="228">
        <v>100</v>
      </c>
      <c r="AR36" s="350">
        <v>0</v>
      </c>
      <c r="AS36" s="216" t="s">
        <v>139</v>
      </c>
      <c r="AT36" s="216" t="s">
        <v>342</v>
      </c>
      <c r="AU36" s="216" t="s">
        <v>140</v>
      </c>
      <c r="AV36" s="240">
        <v>102600270</v>
      </c>
      <c r="AW36" s="184" t="s">
        <v>178</v>
      </c>
      <c r="AX36" s="253" t="s">
        <v>179</v>
      </c>
      <c r="AY36" s="253" t="s">
        <v>180</v>
      </c>
      <c r="AZ36" s="39" t="s">
        <v>144</v>
      </c>
      <c r="BA36" s="27" t="s">
        <v>145</v>
      </c>
      <c r="BB36" s="40" t="s">
        <v>146</v>
      </c>
      <c r="BC36" s="40" t="s">
        <v>178</v>
      </c>
      <c r="BD36" s="41">
        <v>45292</v>
      </c>
      <c r="BE36" s="258"/>
    </row>
    <row r="37" spans="9:57" ht="47.25" customHeight="1" x14ac:dyDescent="0.2">
      <c r="I37" s="232"/>
      <c r="J37" s="234"/>
      <c r="K37" s="232"/>
      <c r="L37" s="222"/>
      <c r="M37" s="238"/>
      <c r="N37" s="222"/>
      <c r="O37" s="238"/>
      <c r="P37" s="194"/>
      <c r="Q37" s="194"/>
      <c r="R37" s="294"/>
      <c r="S37" s="294"/>
      <c r="T37" s="294"/>
      <c r="U37" s="150"/>
      <c r="V37" s="159"/>
      <c r="W37" s="220"/>
      <c r="X37" s="150"/>
      <c r="Y37" s="220"/>
      <c r="Z37" s="229"/>
      <c r="AA37" s="229"/>
      <c r="AB37" s="348"/>
      <c r="AC37" s="223"/>
      <c r="AD37" s="286"/>
      <c r="AE37" s="286"/>
      <c r="AF37" s="239"/>
      <c r="AG37" s="280"/>
      <c r="AH37" s="253"/>
      <c r="AI37" s="253"/>
      <c r="AJ37" s="224"/>
      <c r="AK37" s="229"/>
      <c r="AL37" s="150"/>
      <c r="AM37" s="174"/>
      <c r="AN37" s="177"/>
      <c r="AO37" s="180"/>
      <c r="AP37" s="244"/>
      <c r="AQ37" s="229"/>
      <c r="AR37" s="351"/>
      <c r="AS37" s="217"/>
      <c r="AT37" s="217"/>
      <c r="AU37" s="217"/>
      <c r="AV37" s="241"/>
      <c r="AW37" s="259"/>
      <c r="AX37" s="253"/>
      <c r="AY37" s="253"/>
      <c r="AZ37" s="39" t="s">
        <v>144</v>
      </c>
      <c r="BA37" s="27" t="s">
        <v>356</v>
      </c>
      <c r="BB37" s="53" t="s">
        <v>407</v>
      </c>
      <c r="BC37" s="40" t="s">
        <v>178</v>
      </c>
      <c r="BD37" s="41">
        <v>45292</v>
      </c>
      <c r="BE37" s="258"/>
    </row>
    <row r="38" spans="9:57" ht="47.25" customHeight="1" x14ac:dyDescent="0.2">
      <c r="I38" s="232"/>
      <c r="J38" s="234"/>
      <c r="K38" s="232"/>
      <c r="L38" s="222"/>
      <c r="M38" s="238"/>
      <c r="N38" s="222"/>
      <c r="O38" s="238"/>
      <c r="P38" s="194"/>
      <c r="Q38" s="194"/>
      <c r="R38" s="294"/>
      <c r="S38" s="294"/>
      <c r="T38" s="294"/>
      <c r="U38" s="151"/>
      <c r="V38" s="160"/>
      <c r="W38" s="221"/>
      <c r="X38" s="151"/>
      <c r="Y38" s="221"/>
      <c r="Z38" s="230"/>
      <c r="AA38" s="230"/>
      <c r="AB38" s="349"/>
      <c r="AC38" s="223"/>
      <c r="AD38" s="286"/>
      <c r="AE38" s="286"/>
      <c r="AF38" s="239"/>
      <c r="AG38" s="280"/>
      <c r="AH38" s="253"/>
      <c r="AI38" s="253"/>
      <c r="AJ38" s="224"/>
      <c r="AK38" s="230"/>
      <c r="AL38" s="151"/>
      <c r="AM38" s="175"/>
      <c r="AN38" s="178"/>
      <c r="AO38" s="181"/>
      <c r="AP38" s="245"/>
      <c r="AQ38" s="229"/>
      <c r="AR38" s="351"/>
      <c r="AS38" s="217"/>
      <c r="AT38" s="217"/>
      <c r="AU38" s="217"/>
      <c r="AV38" s="242"/>
      <c r="AW38" s="185"/>
      <c r="AX38" s="253"/>
      <c r="AY38" s="253"/>
      <c r="AZ38" s="39" t="s">
        <v>144</v>
      </c>
      <c r="BA38" s="27" t="s">
        <v>357</v>
      </c>
      <c r="BB38" s="53" t="s">
        <v>403</v>
      </c>
      <c r="BC38" s="40" t="s">
        <v>178</v>
      </c>
      <c r="BD38" s="41">
        <v>45292</v>
      </c>
      <c r="BE38" s="258"/>
    </row>
    <row r="39" spans="9:57" ht="57" x14ac:dyDescent="0.25">
      <c r="I39" s="232"/>
      <c r="J39" s="234"/>
      <c r="K39" s="232"/>
      <c r="L39" s="222"/>
      <c r="M39" s="238"/>
      <c r="N39" s="222"/>
      <c r="O39" s="238"/>
      <c r="P39" s="194"/>
      <c r="Q39" s="194"/>
      <c r="R39" s="294"/>
      <c r="S39" s="294"/>
      <c r="T39" s="294"/>
      <c r="U39" s="155">
        <v>375</v>
      </c>
      <c r="V39" s="155" t="s">
        <v>172</v>
      </c>
      <c r="W39" s="84"/>
      <c r="X39" s="38" t="s">
        <v>130</v>
      </c>
      <c r="Y39" s="51" t="s">
        <v>377</v>
      </c>
      <c r="Z39" s="228">
        <v>400</v>
      </c>
      <c r="AA39" s="228">
        <v>100</v>
      </c>
      <c r="AB39" s="347">
        <f>210+73</f>
        <v>283</v>
      </c>
      <c r="AC39" s="223"/>
      <c r="AD39" s="286"/>
      <c r="AE39" s="286"/>
      <c r="AF39" s="239"/>
      <c r="AG39" s="280"/>
      <c r="AH39" s="253"/>
      <c r="AI39" s="253"/>
      <c r="AJ39" s="78" t="s">
        <v>181</v>
      </c>
      <c r="AK39" s="83"/>
      <c r="AL39" s="35"/>
      <c r="AM39" s="36">
        <v>0.1</v>
      </c>
      <c r="AN39" s="90" t="s">
        <v>375</v>
      </c>
      <c r="AO39" s="37" t="s">
        <v>374</v>
      </c>
      <c r="AP39" s="84">
        <v>319</v>
      </c>
      <c r="AQ39" s="229"/>
      <c r="AR39" s="351"/>
      <c r="AS39" s="217"/>
      <c r="AT39" s="217"/>
      <c r="AU39" s="217"/>
      <c r="AV39" s="85">
        <v>244481160</v>
      </c>
      <c r="AW39" s="40" t="s">
        <v>178</v>
      </c>
      <c r="AX39" s="253"/>
      <c r="AY39" s="253"/>
      <c r="AZ39" s="39" t="s">
        <v>144</v>
      </c>
      <c r="BA39" s="27" t="s">
        <v>145</v>
      </c>
      <c r="BB39" s="40" t="s">
        <v>146</v>
      </c>
      <c r="BC39" s="40" t="s">
        <v>178</v>
      </c>
      <c r="BD39" s="41">
        <v>45292</v>
      </c>
      <c r="BE39" s="258"/>
    </row>
    <row r="40" spans="9:57" ht="47.25" customHeight="1" x14ac:dyDescent="0.25">
      <c r="I40" s="232"/>
      <c r="J40" s="234"/>
      <c r="K40" s="232"/>
      <c r="L40" s="222"/>
      <c r="M40" s="238"/>
      <c r="N40" s="222"/>
      <c r="O40" s="238"/>
      <c r="P40" s="194"/>
      <c r="Q40" s="194"/>
      <c r="R40" s="294"/>
      <c r="S40" s="294"/>
      <c r="T40" s="294"/>
      <c r="U40" s="156"/>
      <c r="V40" s="156"/>
      <c r="W40" s="84"/>
      <c r="X40" s="38" t="s">
        <v>130</v>
      </c>
      <c r="Y40" s="51" t="s">
        <v>182</v>
      </c>
      <c r="Z40" s="229"/>
      <c r="AA40" s="229"/>
      <c r="AB40" s="348"/>
      <c r="AC40" s="223"/>
      <c r="AD40" s="286"/>
      <c r="AE40" s="286"/>
      <c r="AF40" s="239"/>
      <c r="AG40" s="280"/>
      <c r="AH40" s="253"/>
      <c r="AI40" s="253"/>
      <c r="AJ40" s="78" t="s">
        <v>183</v>
      </c>
      <c r="AK40" s="83"/>
      <c r="AL40" s="35"/>
      <c r="AM40" s="36">
        <v>0.03</v>
      </c>
      <c r="AN40" s="90" t="s">
        <v>375</v>
      </c>
      <c r="AO40" s="37" t="s">
        <v>374</v>
      </c>
      <c r="AP40" s="84">
        <v>319</v>
      </c>
      <c r="AQ40" s="229"/>
      <c r="AR40" s="351"/>
      <c r="AS40" s="217"/>
      <c r="AT40" s="217"/>
      <c r="AU40" s="217"/>
      <c r="AV40" s="85">
        <v>34650000</v>
      </c>
      <c r="AW40" s="40" t="s">
        <v>178</v>
      </c>
      <c r="AX40" s="253"/>
      <c r="AY40" s="253"/>
      <c r="AZ40" s="39" t="s">
        <v>144</v>
      </c>
      <c r="BA40" s="27" t="s">
        <v>145</v>
      </c>
      <c r="BB40" s="40" t="s">
        <v>146</v>
      </c>
      <c r="BC40" s="40" t="s">
        <v>178</v>
      </c>
      <c r="BD40" s="41">
        <v>45292</v>
      </c>
      <c r="BE40" s="258"/>
    </row>
    <row r="41" spans="9:57" ht="47.25" customHeight="1" x14ac:dyDescent="0.2">
      <c r="I41" s="232"/>
      <c r="J41" s="234"/>
      <c r="K41" s="232"/>
      <c r="L41" s="222"/>
      <c r="M41" s="238"/>
      <c r="N41" s="222"/>
      <c r="O41" s="238"/>
      <c r="P41" s="194"/>
      <c r="Q41" s="194"/>
      <c r="R41" s="294"/>
      <c r="S41" s="294"/>
      <c r="T41" s="294"/>
      <c r="U41" s="156"/>
      <c r="V41" s="156"/>
      <c r="W41" s="223" t="s">
        <v>130</v>
      </c>
      <c r="X41" s="223"/>
      <c r="Y41" s="158" t="s">
        <v>173</v>
      </c>
      <c r="Z41" s="229"/>
      <c r="AA41" s="229"/>
      <c r="AB41" s="348"/>
      <c r="AC41" s="223"/>
      <c r="AD41" s="286"/>
      <c r="AE41" s="286"/>
      <c r="AF41" s="239"/>
      <c r="AG41" s="280"/>
      <c r="AH41" s="253"/>
      <c r="AI41" s="253"/>
      <c r="AJ41" s="224" t="s">
        <v>177</v>
      </c>
      <c r="AK41" s="228"/>
      <c r="AL41" s="149"/>
      <c r="AM41" s="173">
        <v>0.17</v>
      </c>
      <c r="AN41" s="176" t="s">
        <v>375</v>
      </c>
      <c r="AO41" s="179" t="s">
        <v>374</v>
      </c>
      <c r="AP41" s="243">
        <v>319</v>
      </c>
      <c r="AQ41" s="229"/>
      <c r="AR41" s="351"/>
      <c r="AS41" s="217"/>
      <c r="AT41" s="217"/>
      <c r="AU41" s="217"/>
      <c r="AV41" s="353">
        <v>579889000</v>
      </c>
      <c r="AW41" s="184" t="s">
        <v>178</v>
      </c>
      <c r="AX41" s="253"/>
      <c r="AY41" s="253"/>
      <c r="AZ41" s="39" t="s">
        <v>144</v>
      </c>
      <c r="BA41" s="27" t="s">
        <v>145</v>
      </c>
      <c r="BB41" s="40" t="s">
        <v>146</v>
      </c>
      <c r="BC41" s="40" t="s">
        <v>178</v>
      </c>
      <c r="BD41" s="41">
        <v>45292</v>
      </c>
      <c r="BE41" s="258"/>
    </row>
    <row r="42" spans="9:57" ht="47.25" customHeight="1" x14ac:dyDescent="0.2">
      <c r="I42" s="232"/>
      <c r="J42" s="234"/>
      <c r="K42" s="232"/>
      <c r="L42" s="222"/>
      <c r="M42" s="238"/>
      <c r="N42" s="222"/>
      <c r="O42" s="238"/>
      <c r="P42" s="194"/>
      <c r="Q42" s="194"/>
      <c r="R42" s="294"/>
      <c r="S42" s="294"/>
      <c r="T42" s="294"/>
      <c r="U42" s="156"/>
      <c r="V42" s="156"/>
      <c r="W42" s="223"/>
      <c r="X42" s="223"/>
      <c r="Y42" s="159"/>
      <c r="Z42" s="229"/>
      <c r="AA42" s="229"/>
      <c r="AB42" s="348"/>
      <c r="AC42" s="223"/>
      <c r="AD42" s="286"/>
      <c r="AE42" s="286"/>
      <c r="AF42" s="239"/>
      <c r="AG42" s="280"/>
      <c r="AH42" s="253"/>
      <c r="AI42" s="253"/>
      <c r="AJ42" s="224"/>
      <c r="AK42" s="229"/>
      <c r="AL42" s="150"/>
      <c r="AM42" s="174"/>
      <c r="AN42" s="177"/>
      <c r="AO42" s="180"/>
      <c r="AP42" s="244"/>
      <c r="AQ42" s="229"/>
      <c r="AR42" s="351"/>
      <c r="AS42" s="217"/>
      <c r="AT42" s="217"/>
      <c r="AU42" s="217"/>
      <c r="AV42" s="354"/>
      <c r="AW42" s="185"/>
      <c r="AX42" s="253"/>
      <c r="AY42" s="253"/>
      <c r="AZ42" s="39" t="s">
        <v>144</v>
      </c>
      <c r="BA42" s="27" t="s">
        <v>361</v>
      </c>
      <c r="BB42" s="40" t="s">
        <v>146</v>
      </c>
      <c r="BC42" s="40" t="s">
        <v>178</v>
      </c>
      <c r="BD42" s="41">
        <v>45292</v>
      </c>
      <c r="BE42" s="258"/>
    </row>
    <row r="43" spans="9:57" ht="47.25" customHeight="1" x14ac:dyDescent="0.25">
      <c r="I43" s="232"/>
      <c r="J43" s="234"/>
      <c r="K43" s="232"/>
      <c r="L43" s="222"/>
      <c r="M43" s="238"/>
      <c r="N43" s="222"/>
      <c r="O43" s="238"/>
      <c r="P43" s="194"/>
      <c r="Q43" s="194"/>
      <c r="R43" s="294"/>
      <c r="S43" s="294"/>
      <c r="T43" s="294"/>
      <c r="U43" s="157"/>
      <c r="V43" s="157"/>
      <c r="W43" s="223"/>
      <c r="X43" s="223"/>
      <c r="Y43" s="160"/>
      <c r="Z43" s="230"/>
      <c r="AA43" s="230"/>
      <c r="AB43" s="349"/>
      <c r="AC43" s="223"/>
      <c r="AD43" s="286"/>
      <c r="AE43" s="286"/>
      <c r="AF43" s="239"/>
      <c r="AG43" s="280"/>
      <c r="AH43" s="253"/>
      <c r="AI43" s="253"/>
      <c r="AJ43" s="224"/>
      <c r="AK43" s="230"/>
      <c r="AL43" s="151"/>
      <c r="AM43" s="175"/>
      <c r="AN43" s="178"/>
      <c r="AO43" s="181"/>
      <c r="AP43" s="245"/>
      <c r="AQ43" s="229"/>
      <c r="AR43" s="351"/>
      <c r="AS43" s="217"/>
      <c r="AT43" s="217"/>
      <c r="AU43" s="217"/>
      <c r="AV43" s="85">
        <v>350000000</v>
      </c>
      <c r="AW43" s="40" t="s">
        <v>141</v>
      </c>
      <c r="AX43" s="253"/>
      <c r="AY43" s="253"/>
      <c r="AZ43" s="39" t="s">
        <v>144</v>
      </c>
      <c r="BA43" s="27" t="s">
        <v>361</v>
      </c>
      <c r="BB43" s="40" t="s">
        <v>146</v>
      </c>
      <c r="BC43" s="40" t="s">
        <v>141</v>
      </c>
      <c r="BD43" s="41">
        <v>45292</v>
      </c>
      <c r="BE43" s="258"/>
    </row>
    <row r="44" spans="9:57" ht="47.25" customHeight="1" x14ac:dyDescent="0.2">
      <c r="I44" s="232"/>
      <c r="J44" s="234"/>
      <c r="K44" s="232"/>
      <c r="L44" s="222"/>
      <c r="M44" s="238"/>
      <c r="N44" s="222"/>
      <c r="O44" s="238"/>
      <c r="P44" s="194"/>
      <c r="Q44" s="194"/>
      <c r="R44" s="294"/>
      <c r="S44" s="294"/>
      <c r="T44" s="294"/>
      <c r="U44" s="155">
        <v>0</v>
      </c>
      <c r="V44" s="158" t="s">
        <v>185</v>
      </c>
      <c r="W44" s="149"/>
      <c r="X44" s="149" t="s">
        <v>130</v>
      </c>
      <c r="Y44" s="158" t="s">
        <v>186</v>
      </c>
      <c r="Z44" s="149">
        <v>4000</v>
      </c>
      <c r="AA44" s="149">
        <v>1000</v>
      </c>
      <c r="AB44" s="289">
        <f>6950+6261</f>
        <v>13211</v>
      </c>
      <c r="AC44" s="223"/>
      <c r="AD44" s="286"/>
      <c r="AE44" s="286"/>
      <c r="AF44" s="239"/>
      <c r="AG44" s="280"/>
      <c r="AH44" s="253"/>
      <c r="AI44" s="253"/>
      <c r="AJ44" s="224" t="s">
        <v>378</v>
      </c>
      <c r="AK44" s="228"/>
      <c r="AL44" s="149"/>
      <c r="AM44" s="173">
        <v>0.1</v>
      </c>
      <c r="AN44" s="176" t="s">
        <v>375</v>
      </c>
      <c r="AO44" s="179" t="s">
        <v>374</v>
      </c>
      <c r="AP44" s="243">
        <v>319</v>
      </c>
      <c r="AQ44" s="229"/>
      <c r="AR44" s="351"/>
      <c r="AS44" s="217"/>
      <c r="AT44" s="217"/>
      <c r="AU44" s="217"/>
      <c r="AV44" s="353">
        <v>157385000</v>
      </c>
      <c r="AW44" s="184" t="s">
        <v>178</v>
      </c>
      <c r="AX44" s="253"/>
      <c r="AY44" s="253"/>
      <c r="AZ44" s="39" t="s">
        <v>144</v>
      </c>
      <c r="BA44" s="27" t="s">
        <v>358</v>
      </c>
      <c r="BB44" s="53" t="s">
        <v>407</v>
      </c>
      <c r="BC44" s="40" t="s">
        <v>178</v>
      </c>
      <c r="BD44" s="41">
        <v>45292</v>
      </c>
      <c r="BE44" s="258"/>
    </row>
    <row r="45" spans="9:57" ht="47.25" customHeight="1" x14ac:dyDescent="0.2">
      <c r="I45" s="232"/>
      <c r="J45" s="234"/>
      <c r="K45" s="232"/>
      <c r="L45" s="222"/>
      <c r="M45" s="238"/>
      <c r="N45" s="222"/>
      <c r="O45" s="238"/>
      <c r="P45" s="194"/>
      <c r="Q45" s="194"/>
      <c r="R45" s="294"/>
      <c r="S45" s="294"/>
      <c r="T45" s="294"/>
      <c r="U45" s="156"/>
      <c r="V45" s="159"/>
      <c r="W45" s="150"/>
      <c r="X45" s="150"/>
      <c r="Y45" s="159"/>
      <c r="Z45" s="150"/>
      <c r="AA45" s="150"/>
      <c r="AB45" s="290"/>
      <c r="AC45" s="223"/>
      <c r="AD45" s="286"/>
      <c r="AE45" s="286"/>
      <c r="AF45" s="239"/>
      <c r="AG45" s="280"/>
      <c r="AH45" s="253"/>
      <c r="AI45" s="253"/>
      <c r="AJ45" s="224"/>
      <c r="AK45" s="229"/>
      <c r="AL45" s="150"/>
      <c r="AM45" s="174"/>
      <c r="AN45" s="177"/>
      <c r="AO45" s="180"/>
      <c r="AP45" s="244"/>
      <c r="AQ45" s="229"/>
      <c r="AR45" s="351"/>
      <c r="AS45" s="217"/>
      <c r="AT45" s="217"/>
      <c r="AU45" s="217"/>
      <c r="AV45" s="355"/>
      <c r="AW45" s="259"/>
      <c r="AX45" s="253"/>
      <c r="AY45" s="253"/>
      <c r="AZ45" s="39" t="s">
        <v>144</v>
      </c>
      <c r="BA45" s="27" t="s">
        <v>359</v>
      </c>
      <c r="BB45" s="53" t="s">
        <v>407</v>
      </c>
      <c r="BC45" s="40" t="s">
        <v>178</v>
      </c>
      <c r="BD45" s="41">
        <v>45292</v>
      </c>
      <c r="BE45" s="258"/>
    </row>
    <row r="46" spans="9:57" ht="47.25" customHeight="1" x14ac:dyDescent="0.2">
      <c r="I46" s="232"/>
      <c r="J46" s="234"/>
      <c r="K46" s="232"/>
      <c r="L46" s="222"/>
      <c r="M46" s="238"/>
      <c r="N46" s="222"/>
      <c r="O46" s="238"/>
      <c r="P46" s="194"/>
      <c r="Q46" s="194"/>
      <c r="R46" s="294"/>
      <c r="S46" s="294"/>
      <c r="T46" s="294"/>
      <c r="U46" s="156"/>
      <c r="V46" s="159"/>
      <c r="W46" s="150"/>
      <c r="X46" s="150"/>
      <c r="Y46" s="159"/>
      <c r="Z46" s="150"/>
      <c r="AA46" s="150"/>
      <c r="AB46" s="290"/>
      <c r="AC46" s="223"/>
      <c r="AD46" s="286"/>
      <c r="AE46" s="286"/>
      <c r="AF46" s="239"/>
      <c r="AG46" s="280"/>
      <c r="AH46" s="253"/>
      <c r="AI46" s="253"/>
      <c r="AJ46" s="224"/>
      <c r="AK46" s="229"/>
      <c r="AL46" s="150"/>
      <c r="AM46" s="174"/>
      <c r="AN46" s="177"/>
      <c r="AO46" s="180"/>
      <c r="AP46" s="244"/>
      <c r="AQ46" s="229"/>
      <c r="AR46" s="351"/>
      <c r="AS46" s="217"/>
      <c r="AT46" s="217"/>
      <c r="AU46" s="217"/>
      <c r="AV46" s="355"/>
      <c r="AW46" s="259"/>
      <c r="AX46" s="253"/>
      <c r="AY46" s="253"/>
      <c r="AZ46" s="39" t="s">
        <v>144</v>
      </c>
      <c r="BA46" s="27" t="s">
        <v>356</v>
      </c>
      <c r="BB46" s="53" t="s">
        <v>407</v>
      </c>
      <c r="BC46" s="40" t="s">
        <v>178</v>
      </c>
      <c r="BD46" s="41">
        <v>45292</v>
      </c>
      <c r="BE46" s="258"/>
    </row>
    <row r="47" spans="9:57" ht="47.25" customHeight="1" x14ac:dyDescent="0.2">
      <c r="I47" s="232"/>
      <c r="J47" s="234"/>
      <c r="K47" s="232"/>
      <c r="L47" s="222"/>
      <c r="M47" s="238"/>
      <c r="N47" s="222"/>
      <c r="O47" s="238"/>
      <c r="P47" s="194"/>
      <c r="Q47" s="194"/>
      <c r="R47" s="294"/>
      <c r="S47" s="294"/>
      <c r="T47" s="294"/>
      <c r="U47" s="157"/>
      <c r="V47" s="160"/>
      <c r="W47" s="151"/>
      <c r="X47" s="151"/>
      <c r="Y47" s="160"/>
      <c r="Z47" s="151"/>
      <c r="AA47" s="151"/>
      <c r="AB47" s="291"/>
      <c r="AC47" s="223"/>
      <c r="AD47" s="286"/>
      <c r="AE47" s="286"/>
      <c r="AF47" s="239"/>
      <c r="AG47" s="280"/>
      <c r="AH47" s="253"/>
      <c r="AI47" s="253"/>
      <c r="AJ47" s="224"/>
      <c r="AK47" s="230"/>
      <c r="AL47" s="151"/>
      <c r="AM47" s="175"/>
      <c r="AN47" s="178"/>
      <c r="AO47" s="181"/>
      <c r="AP47" s="245"/>
      <c r="AQ47" s="229"/>
      <c r="AR47" s="351"/>
      <c r="AS47" s="217"/>
      <c r="AT47" s="217"/>
      <c r="AU47" s="217"/>
      <c r="AV47" s="354"/>
      <c r="AW47" s="185"/>
      <c r="AX47" s="253"/>
      <c r="AY47" s="253"/>
      <c r="AZ47" s="39" t="s">
        <v>144</v>
      </c>
      <c r="BA47" s="27" t="s">
        <v>357</v>
      </c>
      <c r="BB47" s="53" t="s">
        <v>403</v>
      </c>
      <c r="BC47" s="40" t="s">
        <v>178</v>
      </c>
      <c r="BD47" s="41">
        <v>45292</v>
      </c>
      <c r="BE47" s="258"/>
    </row>
    <row r="48" spans="9:57" ht="47.25" customHeight="1" x14ac:dyDescent="0.2">
      <c r="I48" s="232"/>
      <c r="J48" s="234"/>
      <c r="K48" s="232"/>
      <c r="L48" s="222"/>
      <c r="M48" s="238"/>
      <c r="N48" s="222"/>
      <c r="O48" s="238"/>
      <c r="P48" s="194"/>
      <c r="Q48" s="194"/>
      <c r="R48" s="294"/>
      <c r="S48" s="52" t="s">
        <v>184</v>
      </c>
      <c r="T48" s="51" t="s">
        <v>126</v>
      </c>
      <c r="U48" s="155">
        <v>288</v>
      </c>
      <c r="V48" s="294" t="s">
        <v>187</v>
      </c>
      <c r="W48" s="149"/>
      <c r="X48" s="149" t="s">
        <v>130</v>
      </c>
      <c r="Y48" s="149" t="s">
        <v>188</v>
      </c>
      <c r="Z48" s="228">
        <v>576</v>
      </c>
      <c r="AA48" s="228">
        <v>144</v>
      </c>
      <c r="AB48" s="228">
        <f>802+318</f>
        <v>1120</v>
      </c>
      <c r="AC48" s="223"/>
      <c r="AD48" s="286"/>
      <c r="AE48" s="286"/>
      <c r="AF48" s="239"/>
      <c r="AG48" s="280"/>
      <c r="AH48" s="253"/>
      <c r="AI48" s="253"/>
      <c r="AJ48" s="224" t="s">
        <v>189</v>
      </c>
      <c r="AK48" s="149"/>
      <c r="AL48" s="149"/>
      <c r="AM48" s="173">
        <v>0.3</v>
      </c>
      <c r="AN48" s="176" t="s">
        <v>375</v>
      </c>
      <c r="AO48" s="179" t="s">
        <v>374</v>
      </c>
      <c r="AP48" s="243">
        <v>319</v>
      </c>
      <c r="AQ48" s="229"/>
      <c r="AR48" s="351"/>
      <c r="AS48" s="217"/>
      <c r="AT48" s="217"/>
      <c r="AU48" s="217"/>
      <c r="AV48" s="353">
        <v>543989290</v>
      </c>
      <c r="AW48" s="184" t="s">
        <v>178</v>
      </c>
      <c r="AX48" s="253"/>
      <c r="AY48" s="253"/>
      <c r="AZ48" s="39" t="s">
        <v>144</v>
      </c>
      <c r="BA48" s="27" t="s">
        <v>145</v>
      </c>
      <c r="BB48" s="40" t="s">
        <v>146</v>
      </c>
      <c r="BC48" s="40" t="s">
        <v>178</v>
      </c>
      <c r="BD48" s="41">
        <v>45292</v>
      </c>
      <c r="BE48" s="258"/>
    </row>
    <row r="49" spans="9:57" ht="47.25" customHeight="1" x14ac:dyDescent="0.2">
      <c r="I49" s="232"/>
      <c r="J49" s="234"/>
      <c r="K49" s="232"/>
      <c r="L49" s="222"/>
      <c r="M49" s="238"/>
      <c r="N49" s="222"/>
      <c r="O49" s="238"/>
      <c r="P49" s="194"/>
      <c r="Q49" s="194"/>
      <c r="R49" s="294"/>
      <c r="S49" s="52"/>
      <c r="T49" s="51"/>
      <c r="U49" s="156"/>
      <c r="V49" s="294"/>
      <c r="W49" s="150"/>
      <c r="X49" s="150"/>
      <c r="Y49" s="150"/>
      <c r="Z49" s="229"/>
      <c r="AA49" s="229"/>
      <c r="AB49" s="229"/>
      <c r="AC49" s="223"/>
      <c r="AD49" s="286"/>
      <c r="AE49" s="286"/>
      <c r="AF49" s="239"/>
      <c r="AG49" s="280"/>
      <c r="AH49" s="253"/>
      <c r="AI49" s="253"/>
      <c r="AJ49" s="224"/>
      <c r="AK49" s="150"/>
      <c r="AL49" s="150"/>
      <c r="AM49" s="174"/>
      <c r="AN49" s="177"/>
      <c r="AO49" s="180"/>
      <c r="AP49" s="244"/>
      <c r="AQ49" s="229"/>
      <c r="AR49" s="351"/>
      <c r="AS49" s="217"/>
      <c r="AT49" s="217"/>
      <c r="AU49" s="217"/>
      <c r="AV49" s="354"/>
      <c r="AW49" s="185"/>
      <c r="AX49" s="253"/>
      <c r="AY49" s="253"/>
      <c r="AZ49" s="39" t="s">
        <v>144</v>
      </c>
      <c r="BA49" s="27" t="s">
        <v>360</v>
      </c>
      <c r="BB49" s="40" t="s">
        <v>146</v>
      </c>
      <c r="BC49" s="40" t="s">
        <v>178</v>
      </c>
      <c r="BD49" s="41">
        <v>45292</v>
      </c>
      <c r="BE49" s="258"/>
    </row>
    <row r="50" spans="9:57" ht="47.25" customHeight="1" x14ac:dyDescent="0.25">
      <c r="I50" s="232"/>
      <c r="J50" s="234"/>
      <c r="K50" s="232"/>
      <c r="L50" s="222"/>
      <c r="M50" s="238"/>
      <c r="N50" s="222"/>
      <c r="O50" s="238"/>
      <c r="P50" s="194"/>
      <c r="Q50" s="194"/>
      <c r="R50" s="294"/>
      <c r="S50" s="52"/>
      <c r="T50" s="51"/>
      <c r="U50" s="157"/>
      <c r="V50" s="294"/>
      <c r="W50" s="151"/>
      <c r="X50" s="151"/>
      <c r="Y50" s="151"/>
      <c r="Z50" s="230"/>
      <c r="AA50" s="230"/>
      <c r="AB50" s="230"/>
      <c r="AC50" s="223"/>
      <c r="AD50" s="286"/>
      <c r="AE50" s="286"/>
      <c r="AF50" s="239"/>
      <c r="AG50" s="280"/>
      <c r="AH50" s="253"/>
      <c r="AI50" s="253"/>
      <c r="AJ50" s="224"/>
      <c r="AK50" s="151"/>
      <c r="AL50" s="151"/>
      <c r="AM50" s="175"/>
      <c r="AN50" s="178"/>
      <c r="AO50" s="181"/>
      <c r="AP50" s="245"/>
      <c r="AQ50" s="230"/>
      <c r="AR50" s="352"/>
      <c r="AS50" s="218"/>
      <c r="AT50" s="217"/>
      <c r="AU50" s="217"/>
      <c r="AV50" s="85">
        <v>350000000</v>
      </c>
      <c r="AW50" s="40" t="s">
        <v>141</v>
      </c>
      <c r="AX50" s="253"/>
      <c r="AY50" s="253"/>
      <c r="AZ50" s="39" t="s">
        <v>144</v>
      </c>
      <c r="BA50" s="27" t="s">
        <v>360</v>
      </c>
      <c r="BB50" s="40" t="s">
        <v>146</v>
      </c>
      <c r="BC50" s="40" t="s">
        <v>141</v>
      </c>
      <c r="BD50" s="41">
        <v>45292</v>
      </c>
      <c r="BE50" s="258"/>
    </row>
    <row r="51" spans="9:57" ht="47.25" customHeight="1" x14ac:dyDescent="0.2">
      <c r="I51" s="232"/>
      <c r="J51" s="234"/>
      <c r="K51" s="232"/>
      <c r="L51" s="222"/>
      <c r="M51" s="238"/>
      <c r="N51" s="222"/>
      <c r="O51" s="238"/>
      <c r="P51" s="194"/>
      <c r="Q51" s="194"/>
      <c r="T51" s="43"/>
      <c r="X51" s="43"/>
      <c r="Y51" s="96"/>
      <c r="Z51" s="96"/>
      <c r="AA51" s="96"/>
      <c r="AB51" s="96"/>
      <c r="AC51" s="96"/>
      <c r="AD51" s="96"/>
      <c r="AE51" s="96"/>
      <c r="AF51" s="96"/>
      <c r="AG51" s="96"/>
      <c r="AH51" s="96"/>
      <c r="AI51" s="96"/>
      <c r="AJ51" s="96"/>
      <c r="AK51" s="96"/>
      <c r="AL51" s="96"/>
      <c r="AM51" s="96"/>
      <c r="AN51" s="97"/>
      <c r="AO51" s="45"/>
      <c r="AP51" s="94"/>
      <c r="AQ51" s="46"/>
      <c r="AR51" s="46"/>
      <c r="AS51" s="47"/>
      <c r="AT51" s="47"/>
      <c r="AU51" s="47"/>
      <c r="AV51" s="47"/>
      <c r="AW51" s="47"/>
      <c r="AX51" s="47"/>
      <c r="AY51" s="47"/>
      <c r="AZ51" s="47"/>
      <c r="BA51" s="47"/>
      <c r="BB51" s="48"/>
      <c r="BC51" s="49"/>
      <c r="BD51" s="120"/>
      <c r="BE51" s="48"/>
    </row>
    <row r="52" spans="9:57" ht="47.25" customHeight="1" x14ac:dyDescent="0.25">
      <c r="I52" s="232"/>
      <c r="J52" s="234"/>
      <c r="K52" s="232"/>
      <c r="L52" s="222"/>
      <c r="M52" s="238"/>
      <c r="N52" s="222"/>
      <c r="O52" s="238"/>
      <c r="P52" s="194"/>
      <c r="Q52" s="194"/>
      <c r="R52" s="294" t="s">
        <v>193</v>
      </c>
      <c r="S52" s="223" t="s">
        <v>194</v>
      </c>
      <c r="T52" s="223" t="s">
        <v>126</v>
      </c>
      <c r="U52" s="212">
        <v>100881</v>
      </c>
      <c r="V52" s="239" t="s">
        <v>195</v>
      </c>
      <c r="W52" s="271"/>
      <c r="X52" s="271" t="s">
        <v>130</v>
      </c>
      <c r="Y52" s="271" t="s">
        <v>196</v>
      </c>
      <c r="Z52" s="212">
        <v>120000</v>
      </c>
      <c r="AA52" s="212">
        <v>15000</v>
      </c>
      <c r="AB52" s="212">
        <f>108103+15027</f>
        <v>123130</v>
      </c>
      <c r="AC52" s="223" t="s">
        <v>132</v>
      </c>
      <c r="AD52" s="286" t="s">
        <v>133</v>
      </c>
      <c r="AE52" s="286" t="s">
        <v>134</v>
      </c>
      <c r="AF52" s="279" t="s">
        <v>197</v>
      </c>
      <c r="AG52" s="281" t="s">
        <v>198</v>
      </c>
      <c r="AH52" s="279" t="s">
        <v>199</v>
      </c>
      <c r="AI52" s="253" t="s">
        <v>200</v>
      </c>
      <c r="AJ52" s="78" t="s">
        <v>201</v>
      </c>
      <c r="AK52" s="223"/>
      <c r="AL52" s="35"/>
      <c r="AM52" s="36">
        <v>0.05</v>
      </c>
      <c r="AN52" s="90" t="s">
        <v>375</v>
      </c>
      <c r="AO52" s="37" t="s">
        <v>374</v>
      </c>
      <c r="AP52" s="84">
        <v>319</v>
      </c>
      <c r="AQ52" s="223"/>
      <c r="AR52" s="223">
        <v>582</v>
      </c>
      <c r="AS52" s="253" t="s">
        <v>139</v>
      </c>
      <c r="AT52" s="253" t="s">
        <v>342</v>
      </c>
      <c r="AU52" s="253" t="s">
        <v>140</v>
      </c>
      <c r="AV52" s="76">
        <v>208669714.05000001</v>
      </c>
      <c r="AW52" s="39" t="s">
        <v>178</v>
      </c>
      <c r="AX52" s="253" t="s">
        <v>202</v>
      </c>
      <c r="AY52" s="253" t="s">
        <v>203</v>
      </c>
      <c r="AZ52" s="39" t="s">
        <v>144</v>
      </c>
      <c r="BA52" s="27" t="s">
        <v>145</v>
      </c>
      <c r="BB52" s="40" t="s">
        <v>146</v>
      </c>
      <c r="BC52" s="39" t="s">
        <v>178</v>
      </c>
      <c r="BD52" s="41">
        <v>45292</v>
      </c>
      <c r="BE52" s="258"/>
    </row>
    <row r="53" spans="9:57" ht="47.25" customHeight="1" x14ac:dyDescent="0.25">
      <c r="I53" s="232"/>
      <c r="J53" s="234"/>
      <c r="K53" s="232"/>
      <c r="L53" s="222"/>
      <c r="M53" s="238"/>
      <c r="N53" s="222"/>
      <c r="O53" s="238"/>
      <c r="P53" s="194"/>
      <c r="Q53" s="194"/>
      <c r="R53" s="294"/>
      <c r="S53" s="223"/>
      <c r="T53" s="223"/>
      <c r="U53" s="212"/>
      <c r="V53" s="239"/>
      <c r="W53" s="271"/>
      <c r="X53" s="271"/>
      <c r="Y53" s="271"/>
      <c r="Z53" s="212"/>
      <c r="AA53" s="212"/>
      <c r="AB53" s="212"/>
      <c r="AC53" s="223"/>
      <c r="AD53" s="286"/>
      <c r="AE53" s="286"/>
      <c r="AF53" s="279"/>
      <c r="AG53" s="281"/>
      <c r="AH53" s="279"/>
      <c r="AI53" s="253"/>
      <c r="AJ53" s="78" t="s">
        <v>204</v>
      </c>
      <c r="AK53" s="223"/>
      <c r="AL53" s="35"/>
      <c r="AM53" s="36">
        <v>0.05</v>
      </c>
      <c r="AN53" s="90" t="s">
        <v>375</v>
      </c>
      <c r="AO53" s="37" t="s">
        <v>374</v>
      </c>
      <c r="AP53" s="84">
        <v>319</v>
      </c>
      <c r="AQ53" s="223"/>
      <c r="AR53" s="223"/>
      <c r="AS53" s="253"/>
      <c r="AT53" s="253"/>
      <c r="AU53" s="253"/>
      <c r="AV53" s="76">
        <v>100000000</v>
      </c>
      <c r="AW53" s="39" t="s">
        <v>178</v>
      </c>
      <c r="AX53" s="253"/>
      <c r="AY53" s="253"/>
      <c r="AZ53" s="39" t="s">
        <v>144</v>
      </c>
      <c r="BA53" s="27" t="s">
        <v>358</v>
      </c>
      <c r="BB53" s="53" t="s">
        <v>407</v>
      </c>
      <c r="BC53" s="39" t="s">
        <v>178</v>
      </c>
      <c r="BD53" s="41">
        <v>45292</v>
      </c>
      <c r="BE53" s="258"/>
    </row>
    <row r="54" spans="9:57" ht="47.25" customHeight="1" x14ac:dyDescent="0.25">
      <c r="I54" s="232"/>
      <c r="J54" s="234"/>
      <c r="K54" s="232"/>
      <c r="L54" s="222"/>
      <c r="M54" s="238"/>
      <c r="N54" s="222"/>
      <c r="O54" s="238"/>
      <c r="P54" s="194"/>
      <c r="Q54" s="194"/>
      <c r="R54" s="294"/>
      <c r="S54" s="223"/>
      <c r="T54" s="223"/>
      <c r="U54" s="212"/>
      <c r="V54" s="239"/>
      <c r="W54" s="271"/>
      <c r="X54" s="271" t="s">
        <v>130</v>
      </c>
      <c r="Y54" s="271" t="s">
        <v>151</v>
      </c>
      <c r="Z54" s="212"/>
      <c r="AA54" s="212"/>
      <c r="AB54" s="212"/>
      <c r="AC54" s="223"/>
      <c r="AD54" s="286"/>
      <c r="AE54" s="286"/>
      <c r="AF54" s="279"/>
      <c r="AG54" s="281"/>
      <c r="AH54" s="279"/>
      <c r="AI54" s="253"/>
      <c r="AJ54" s="78" t="s">
        <v>205</v>
      </c>
      <c r="AK54" s="223"/>
      <c r="AL54" s="35"/>
      <c r="AM54" s="36">
        <v>0.12</v>
      </c>
      <c r="AN54" s="90" t="s">
        <v>375</v>
      </c>
      <c r="AO54" s="37" t="s">
        <v>374</v>
      </c>
      <c r="AP54" s="84">
        <v>319</v>
      </c>
      <c r="AQ54" s="223"/>
      <c r="AR54" s="223"/>
      <c r="AS54" s="253"/>
      <c r="AT54" s="253"/>
      <c r="AU54" s="253"/>
      <c r="AV54" s="76">
        <v>29258901</v>
      </c>
      <c r="AW54" s="39" t="s">
        <v>178</v>
      </c>
      <c r="AX54" s="253"/>
      <c r="AY54" s="253"/>
      <c r="AZ54" s="39" t="s">
        <v>144</v>
      </c>
      <c r="BA54" s="27" t="s">
        <v>145</v>
      </c>
      <c r="BB54" s="40" t="s">
        <v>146</v>
      </c>
      <c r="BC54" s="39" t="s">
        <v>178</v>
      </c>
      <c r="BD54" s="41">
        <v>45292</v>
      </c>
      <c r="BE54" s="258"/>
    </row>
    <row r="55" spans="9:57" ht="47.25" customHeight="1" x14ac:dyDescent="0.25">
      <c r="I55" s="232"/>
      <c r="J55" s="234"/>
      <c r="K55" s="232"/>
      <c r="L55" s="222"/>
      <c r="M55" s="238"/>
      <c r="N55" s="222"/>
      <c r="O55" s="238"/>
      <c r="P55" s="194"/>
      <c r="Q55" s="194"/>
      <c r="R55" s="294"/>
      <c r="S55" s="223"/>
      <c r="T55" s="223"/>
      <c r="U55" s="212"/>
      <c r="V55" s="239"/>
      <c r="W55" s="271"/>
      <c r="X55" s="271"/>
      <c r="Y55" s="271"/>
      <c r="Z55" s="212"/>
      <c r="AA55" s="212"/>
      <c r="AB55" s="212"/>
      <c r="AC55" s="223"/>
      <c r="AD55" s="286"/>
      <c r="AE55" s="286"/>
      <c r="AF55" s="279"/>
      <c r="AG55" s="281"/>
      <c r="AH55" s="279"/>
      <c r="AI55" s="253"/>
      <c r="AJ55" s="78" t="s">
        <v>206</v>
      </c>
      <c r="AK55" s="223"/>
      <c r="AL55" s="35"/>
      <c r="AM55" s="36">
        <v>0.12</v>
      </c>
      <c r="AN55" s="90" t="s">
        <v>375</v>
      </c>
      <c r="AO55" s="37" t="s">
        <v>374</v>
      </c>
      <c r="AP55" s="84">
        <v>319</v>
      </c>
      <c r="AQ55" s="223"/>
      <c r="AR55" s="223"/>
      <c r="AS55" s="253"/>
      <c r="AT55" s="253"/>
      <c r="AU55" s="253"/>
      <c r="AV55" s="76">
        <v>29258901</v>
      </c>
      <c r="AW55" s="39" t="s">
        <v>178</v>
      </c>
      <c r="AX55" s="253"/>
      <c r="AY55" s="253"/>
      <c r="AZ55" s="39" t="s">
        <v>144</v>
      </c>
      <c r="BA55" s="27" t="s">
        <v>145</v>
      </c>
      <c r="BB55" s="40" t="s">
        <v>146</v>
      </c>
      <c r="BC55" s="39" t="s">
        <v>178</v>
      </c>
      <c r="BD55" s="41">
        <v>45292</v>
      </c>
      <c r="BE55" s="258"/>
    </row>
    <row r="56" spans="9:57" ht="47.25" customHeight="1" x14ac:dyDescent="0.25">
      <c r="I56" s="232"/>
      <c r="J56" s="234"/>
      <c r="K56" s="232"/>
      <c r="L56" s="222"/>
      <c r="M56" s="238"/>
      <c r="N56" s="222"/>
      <c r="O56" s="238"/>
      <c r="P56" s="194"/>
      <c r="Q56" s="194"/>
      <c r="R56" s="294"/>
      <c r="S56" s="223"/>
      <c r="T56" s="223"/>
      <c r="U56" s="212"/>
      <c r="V56" s="239"/>
      <c r="W56" s="271"/>
      <c r="X56" s="271"/>
      <c r="Y56" s="271"/>
      <c r="Z56" s="212"/>
      <c r="AA56" s="212"/>
      <c r="AB56" s="212"/>
      <c r="AC56" s="223"/>
      <c r="AD56" s="286"/>
      <c r="AE56" s="286"/>
      <c r="AF56" s="279"/>
      <c r="AG56" s="281"/>
      <c r="AH56" s="279"/>
      <c r="AI56" s="253"/>
      <c r="AJ56" s="78" t="s">
        <v>207</v>
      </c>
      <c r="AK56" s="223"/>
      <c r="AL56" s="35"/>
      <c r="AM56" s="36">
        <v>0.12</v>
      </c>
      <c r="AN56" s="90" t="s">
        <v>375</v>
      </c>
      <c r="AO56" s="37" t="s">
        <v>374</v>
      </c>
      <c r="AP56" s="84">
        <v>319</v>
      </c>
      <c r="AQ56" s="223"/>
      <c r="AR56" s="223"/>
      <c r="AS56" s="253"/>
      <c r="AT56" s="253"/>
      <c r="AU56" s="253"/>
      <c r="AV56" s="76">
        <v>29258901</v>
      </c>
      <c r="AW56" s="39" t="s">
        <v>178</v>
      </c>
      <c r="AX56" s="253"/>
      <c r="AY56" s="253"/>
      <c r="AZ56" s="39" t="s">
        <v>144</v>
      </c>
      <c r="BA56" s="27" t="s">
        <v>145</v>
      </c>
      <c r="BB56" s="40" t="s">
        <v>146</v>
      </c>
      <c r="BC56" s="39" t="s">
        <v>178</v>
      </c>
      <c r="BD56" s="41">
        <v>45292</v>
      </c>
      <c r="BE56" s="258"/>
    </row>
    <row r="57" spans="9:57" ht="47.25" customHeight="1" x14ac:dyDescent="0.25">
      <c r="I57" s="232"/>
      <c r="J57" s="234"/>
      <c r="K57" s="232"/>
      <c r="L57" s="222"/>
      <c r="M57" s="238"/>
      <c r="N57" s="222"/>
      <c r="O57" s="238"/>
      <c r="P57" s="194"/>
      <c r="Q57" s="194"/>
      <c r="R57" s="294"/>
      <c r="S57" s="223"/>
      <c r="T57" s="223"/>
      <c r="U57" s="212"/>
      <c r="V57" s="239"/>
      <c r="W57" s="271"/>
      <c r="X57" s="271"/>
      <c r="Y57" s="271"/>
      <c r="Z57" s="212"/>
      <c r="AA57" s="212"/>
      <c r="AB57" s="212"/>
      <c r="AC57" s="223"/>
      <c r="AD57" s="286"/>
      <c r="AE57" s="286"/>
      <c r="AF57" s="279"/>
      <c r="AG57" s="281"/>
      <c r="AH57" s="279"/>
      <c r="AI57" s="253"/>
      <c r="AJ57" s="78" t="s">
        <v>208</v>
      </c>
      <c r="AK57" s="223"/>
      <c r="AL57" s="35"/>
      <c r="AM57" s="36">
        <v>0.12</v>
      </c>
      <c r="AN57" s="90" t="s">
        <v>375</v>
      </c>
      <c r="AO57" s="37" t="s">
        <v>374</v>
      </c>
      <c r="AP57" s="84">
        <v>319</v>
      </c>
      <c r="AQ57" s="223"/>
      <c r="AR57" s="223"/>
      <c r="AS57" s="253"/>
      <c r="AT57" s="253"/>
      <c r="AU57" s="253"/>
      <c r="AV57" s="76">
        <v>29258901</v>
      </c>
      <c r="AW57" s="39" t="s">
        <v>178</v>
      </c>
      <c r="AX57" s="253"/>
      <c r="AY57" s="253"/>
      <c r="AZ57" s="39" t="s">
        <v>144</v>
      </c>
      <c r="BA57" s="27" t="s">
        <v>145</v>
      </c>
      <c r="BB57" s="40" t="s">
        <v>146</v>
      </c>
      <c r="BC57" s="39" t="s">
        <v>178</v>
      </c>
      <c r="BD57" s="41">
        <v>45292</v>
      </c>
      <c r="BE57" s="258"/>
    </row>
    <row r="58" spans="9:57" ht="47.25" customHeight="1" x14ac:dyDescent="0.25">
      <c r="I58" s="232"/>
      <c r="J58" s="234"/>
      <c r="K58" s="232"/>
      <c r="L58" s="222"/>
      <c r="M58" s="238"/>
      <c r="N58" s="222"/>
      <c r="O58" s="238"/>
      <c r="P58" s="194"/>
      <c r="Q58" s="194"/>
      <c r="R58" s="294"/>
      <c r="S58" s="223"/>
      <c r="T58" s="223"/>
      <c r="U58" s="212"/>
      <c r="V58" s="239"/>
      <c r="W58" s="271"/>
      <c r="X58" s="271"/>
      <c r="Y58" s="271"/>
      <c r="Z58" s="212"/>
      <c r="AA58" s="212"/>
      <c r="AB58" s="212"/>
      <c r="AC58" s="223"/>
      <c r="AD58" s="286"/>
      <c r="AE58" s="286"/>
      <c r="AF58" s="279"/>
      <c r="AG58" s="281"/>
      <c r="AH58" s="279"/>
      <c r="AI58" s="253"/>
      <c r="AJ58" s="78" t="s">
        <v>209</v>
      </c>
      <c r="AK58" s="223"/>
      <c r="AL58" s="35"/>
      <c r="AM58" s="36">
        <v>0.12</v>
      </c>
      <c r="AN58" s="90" t="s">
        <v>375</v>
      </c>
      <c r="AO58" s="37" t="s">
        <v>374</v>
      </c>
      <c r="AP58" s="84">
        <v>319</v>
      </c>
      <c r="AQ58" s="223"/>
      <c r="AR58" s="223"/>
      <c r="AS58" s="253"/>
      <c r="AT58" s="253"/>
      <c r="AU58" s="253"/>
      <c r="AV58" s="76">
        <v>29258901</v>
      </c>
      <c r="AW58" s="39" t="s">
        <v>178</v>
      </c>
      <c r="AX58" s="253"/>
      <c r="AY58" s="253"/>
      <c r="AZ58" s="39" t="s">
        <v>144</v>
      </c>
      <c r="BA58" s="27" t="s">
        <v>145</v>
      </c>
      <c r="BB58" s="40" t="s">
        <v>146</v>
      </c>
      <c r="BC58" s="39" t="s">
        <v>178</v>
      </c>
      <c r="BD58" s="41">
        <v>45292</v>
      </c>
      <c r="BE58" s="258"/>
    </row>
    <row r="59" spans="9:57" ht="47.25" customHeight="1" x14ac:dyDescent="0.25">
      <c r="I59" s="232"/>
      <c r="J59" s="234"/>
      <c r="K59" s="232"/>
      <c r="L59" s="222"/>
      <c r="M59" s="238"/>
      <c r="N59" s="222"/>
      <c r="O59" s="238"/>
      <c r="P59" s="194"/>
      <c r="Q59" s="194"/>
      <c r="R59" s="294"/>
      <c r="S59" s="223"/>
      <c r="T59" s="223"/>
      <c r="U59" s="212"/>
      <c r="V59" s="239"/>
      <c r="W59" s="271"/>
      <c r="X59" s="271"/>
      <c r="Y59" s="271"/>
      <c r="Z59" s="212"/>
      <c r="AA59" s="212"/>
      <c r="AB59" s="212"/>
      <c r="AC59" s="223"/>
      <c r="AD59" s="286"/>
      <c r="AE59" s="286"/>
      <c r="AF59" s="279"/>
      <c r="AG59" s="281"/>
      <c r="AH59" s="279"/>
      <c r="AI59" s="253"/>
      <c r="AJ59" s="78" t="s">
        <v>210</v>
      </c>
      <c r="AK59" s="223"/>
      <c r="AL59" s="35"/>
      <c r="AM59" s="36">
        <v>0.12</v>
      </c>
      <c r="AN59" s="90" t="s">
        <v>375</v>
      </c>
      <c r="AO59" s="37" t="s">
        <v>374</v>
      </c>
      <c r="AP59" s="84">
        <v>319</v>
      </c>
      <c r="AQ59" s="223"/>
      <c r="AR59" s="223"/>
      <c r="AS59" s="253"/>
      <c r="AT59" s="253"/>
      <c r="AU59" s="253"/>
      <c r="AV59" s="76">
        <v>212614680.60000002</v>
      </c>
      <c r="AW59" s="39" t="s">
        <v>178</v>
      </c>
      <c r="AX59" s="253"/>
      <c r="AY59" s="253"/>
      <c r="AZ59" s="39" t="s">
        <v>144</v>
      </c>
      <c r="BA59" s="27" t="s">
        <v>145</v>
      </c>
      <c r="BB59" s="40" t="s">
        <v>146</v>
      </c>
      <c r="BC59" s="39" t="s">
        <v>178</v>
      </c>
      <c r="BD59" s="41">
        <v>45292</v>
      </c>
      <c r="BE59" s="258"/>
    </row>
    <row r="60" spans="9:57" ht="47.25" customHeight="1" x14ac:dyDescent="0.25">
      <c r="I60" s="232"/>
      <c r="J60" s="234"/>
      <c r="K60" s="232"/>
      <c r="L60" s="222"/>
      <c r="M60" s="238"/>
      <c r="N60" s="222"/>
      <c r="O60" s="238"/>
      <c r="P60" s="194"/>
      <c r="Q60" s="194"/>
      <c r="R60" s="294"/>
      <c r="S60" s="239" t="s">
        <v>211</v>
      </c>
      <c r="T60" s="239" t="s">
        <v>126</v>
      </c>
      <c r="U60" s="293">
        <v>12</v>
      </c>
      <c r="V60" s="239" t="s">
        <v>212</v>
      </c>
      <c r="W60" s="271"/>
      <c r="X60" s="271" t="s">
        <v>130</v>
      </c>
      <c r="Y60" s="271" t="s">
        <v>155</v>
      </c>
      <c r="Z60" s="212">
        <v>15</v>
      </c>
      <c r="AA60" s="212">
        <v>6</v>
      </c>
      <c r="AB60" s="287">
        <f>12+6</f>
        <v>18</v>
      </c>
      <c r="AC60" s="223" t="s">
        <v>132</v>
      </c>
      <c r="AD60" s="286" t="s">
        <v>133</v>
      </c>
      <c r="AE60" s="286"/>
      <c r="AF60" s="279"/>
      <c r="AG60" s="281"/>
      <c r="AH60" s="279"/>
      <c r="AI60" s="253"/>
      <c r="AJ60" s="225" t="s">
        <v>365</v>
      </c>
      <c r="AK60" s="223"/>
      <c r="AL60" s="161"/>
      <c r="AM60" s="173">
        <v>0.09</v>
      </c>
      <c r="AN60" s="176" t="s">
        <v>375</v>
      </c>
      <c r="AO60" s="176" t="s">
        <v>374</v>
      </c>
      <c r="AP60" s="311">
        <v>319</v>
      </c>
      <c r="AQ60" s="223"/>
      <c r="AR60" s="223"/>
      <c r="AS60" s="253"/>
      <c r="AT60" s="253"/>
      <c r="AU60" s="253"/>
      <c r="AV60" s="76">
        <v>334831170.3499999</v>
      </c>
      <c r="AW60" s="39" t="s">
        <v>178</v>
      </c>
      <c r="AX60" s="253"/>
      <c r="AY60" s="253"/>
      <c r="AZ60" s="39" t="s">
        <v>144</v>
      </c>
      <c r="BA60" s="27" t="s">
        <v>362</v>
      </c>
      <c r="BB60" s="40" t="s">
        <v>403</v>
      </c>
      <c r="BC60" s="39" t="s">
        <v>178</v>
      </c>
      <c r="BD60" s="41">
        <v>45292</v>
      </c>
      <c r="BE60" s="258"/>
    </row>
    <row r="61" spans="9:57" ht="47.25" customHeight="1" x14ac:dyDescent="0.25">
      <c r="I61" s="232"/>
      <c r="J61" s="234"/>
      <c r="K61" s="232"/>
      <c r="L61" s="222"/>
      <c r="M61" s="238"/>
      <c r="N61" s="222"/>
      <c r="O61" s="238"/>
      <c r="P61" s="194"/>
      <c r="Q61" s="194"/>
      <c r="R61" s="294"/>
      <c r="S61" s="239"/>
      <c r="T61" s="239"/>
      <c r="U61" s="293"/>
      <c r="V61" s="239"/>
      <c r="W61" s="271"/>
      <c r="X61" s="271"/>
      <c r="Y61" s="271"/>
      <c r="Z61" s="212"/>
      <c r="AA61" s="212"/>
      <c r="AB61" s="287"/>
      <c r="AC61" s="223"/>
      <c r="AD61" s="286"/>
      <c r="AE61" s="286"/>
      <c r="AF61" s="279"/>
      <c r="AG61" s="281"/>
      <c r="AH61" s="279"/>
      <c r="AI61" s="253"/>
      <c r="AJ61" s="227"/>
      <c r="AK61" s="223"/>
      <c r="AL61" s="163"/>
      <c r="AM61" s="175"/>
      <c r="AN61" s="178"/>
      <c r="AO61" s="178" t="s">
        <v>374</v>
      </c>
      <c r="AP61" s="312"/>
      <c r="AQ61" s="223"/>
      <c r="AR61" s="223"/>
      <c r="AS61" s="253"/>
      <c r="AT61" s="253"/>
      <c r="AU61" s="253"/>
      <c r="AV61" s="76">
        <v>578000000</v>
      </c>
      <c r="AW61" s="39" t="s">
        <v>141</v>
      </c>
      <c r="AX61" s="253"/>
      <c r="AY61" s="253"/>
      <c r="AZ61" s="39"/>
      <c r="BA61" s="27" t="s">
        <v>362</v>
      </c>
      <c r="BB61" s="40" t="s">
        <v>403</v>
      </c>
      <c r="BC61" s="39" t="s">
        <v>141</v>
      </c>
      <c r="BD61" s="41">
        <v>45292</v>
      </c>
      <c r="BE61" s="258"/>
    </row>
    <row r="62" spans="9:57" ht="47.25" customHeight="1" x14ac:dyDescent="0.2">
      <c r="I62" s="232"/>
      <c r="J62" s="234"/>
      <c r="K62" s="232"/>
      <c r="L62" s="222"/>
      <c r="M62" s="238"/>
      <c r="N62" s="222"/>
      <c r="O62" s="238"/>
      <c r="P62" s="194"/>
      <c r="Q62" s="194"/>
      <c r="R62" s="294"/>
      <c r="S62" s="239"/>
      <c r="T62" s="239"/>
      <c r="U62" s="293"/>
      <c r="V62" s="239"/>
      <c r="W62" s="271"/>
      <c r="X62" s="271"/>
      <c r="Y62" s="271"/>
      <c r="Z62" s="212"/>
      <c r="AA62" s="212"/>
      <c r="AB62" s="287"/>
      <c r="AC62" s="223"/>
      <c r="AD62" s="286"/>
      <c r="AE62" s="286"/>
      <c r="AF62" s="279"/>
      <c r="AG62" s="281"/>
      <c r="AH62" s="279"/>
      <c r="AI62" s="253"/>
      <c r="AJ62" s="224" t="s">
        <v>213</v>
      </c>
      <c r="AK62" s="223"/>
      <c r="AL62" s="161"/>
      <c r="AM62" s="173">
        <v>0.09</v>
      </c>
      <c r="AN62" s="176" t="s">
        <v>375</v>
      </c>
      <c r="AO62" s="179" t="s">
        <v>374</v>
      </c>
      <c r="AP62" s="311">
        <v>319</v>
      </c>
      <c r="AQ62" s="223"/>
      <c r="AR62" s="223"/>
      <c r="AS62" s="253"/>
      <c r="AT62" s="253"/>
      <c r="AU62" s="253"/>
      <c r="AV62" s="266">
        <v>1063808614</v>
      </c>
      <c r="AW62" s="216" t="s">
        <v>178</v>
      </c>
      <c r="AX62" s="253"/>
      <c r="AY62" s="253"/>
      <c r="AZ62" s="39" t="s">
        <v>144</v>
      </c>
      <c r="BA62" s="27" t="s">
        <v>363</v>
      </c>
      <c r="BB62" s="53" t="s">
        <v>407</v>
      </c>
      <c r="BC62" s="39" t="s">
        <v>178</v>
      </c>
      <c r="BD62" s="41">
        <v>45292</v>
      </c>
      <c r="BE62" s="258"/>
    </row>
    <row r="63" spans="9:57" ht="47.25" customHeight="1" x14ac:dyDescent="0.2">
      <c r="I63" s="232"/>
      <c r="J63" s="234"/>
      <c r="K63" s="232"/>
      <c r="L63" s="222"/>
      <c r="M63" s="238"/>
      <c r="N63" s="222"/>
      <c r="O63" s="238"/>
      <c r="P63" s="194"/>
      <c r="Q63" s="194"/>
      <c r="R63" s="294"/>
      <c r="S63" s="239"/>
      <c r="T63" s="239"/>
      <c r="U63" s="293"/>
      <c r="V63" s="239"/>
      <c r="W63" s="271"/>
      <c r="X63" s="271"/>
      <c r="Y63" s="271"/>
      <c r="Z63" s="212"/>
      <c r="AA63" s="212"/>
      <c r="AB63" s="287"/>
      <c r="AC63" s="223"/>
      <c r="AD63" s="286"/>
      <c r="AE63" s="286"/>
      <c r="AF63" s="279"/>
      <c r="AG63" s="281"/>
      <c r="AH63" s="279"/>
      <c r="AI63" s="253"/>
      <c r="AJ63" s="224"/>
      <c r="AK63" s="223"/>
      <c r="AL63" s="163"/>
      <c r="AM63" s="175"/>
      <c r="AN63" s="178"/>
      <c r="AO63" s="181"/>
      <c r="AP63" s="312"/>
      <c r="AQ63" s="223"/>
      <c r="AR63" s="223"/>
      <c r="AS63" s="253"/>
      <c r="AT63" s="253"/>
      <c r="AU63" s="253"/>
      <c r="AV63" s="267"/>
      <c r="AW63" s="218"/>
      <c r="AX63" s="253"/>
      <c r="AY63" s="253"/>
      <c r="AZ63" s="39" t="s">
        <v>144</v>
      </c>
      <c r="BA63" s="27" t="s">
        <v>364</v>
      </c>
      <c r="BB63" s="53" t="s">
        <v>403</v>
      </c>
      <c r="BC63" s="39" t="s">
        <v>178</v>
      </c>
      <c r="BD63" s="41">
        <v>45292</v>
      </c>
      <c r="BE63" s="258"/>
    </row>
    <row r="64" spans="9:57" ht="47.25" customHeight="1" x14ac:dyDescent="0.2">
      <c r="I64" s="232"/>
      <c r="J64" s="234"/>
      <c r="K64" s="232"/>
      <c r="L64" s="222"/>
      <c r="M64" s="238"/>
      <c r="N64" s="222"/>
      <c r="O64" s="238"/>
      <c r="P64" s="195"/>
      <c r="Q64" s="195"/>
      <c r="T64" s="43"/>
      <c r="X64" s="43"/>
      <c r="AN64" s="44"/>
      <c r="AO64" s="45"/>
      <c r="AP64" s="94"/>
      <c r="AQ64" s="46"/>
      <c r="AR64" s="46"/>
      <c r="AS64" s="47"/>
      <c r="AT64" s="47"/>
      <c r="AU64" s="47"/>
      <c r="AV64" s="47"/>
      <c r="AW64" s="47"/>
      <c r="AX64" s="47"/>
      <c r="AY64" s="47"/>
      <c r="AZ64" s="47"/>
      <c r="BA64" s="47"/>
      <c r="BB64" s="48"/>
      <c r="BC64" s="49"/>
      <c r="BD64" s="120"/>
      <c r="BE64" s="48"/>
    </row>
    <row r="65" spans="9:57" ht="47.25" customHeight="1" x14ac:dyDescent="0.2">
      <c r="I65" s="232"/>
      <c r="J65" s="234"/>
      <c r="K65" s="232"/>
      <c r="L65" s="239" t="s">
        <v>214</v>
      </c>
      <c r="M65" s="223">
        <v>1049212</v>
      </c>
      <c r="N65" s="239" t="s">
        <v>214</v>
      </c>
      <c r="O65" s="223">
        <v>383343</v>
      </c>
      <c r="P65" s="223" t="s">
        <v>126</v>
      </c>
      <c r="Q65" s="223">
        <v>83937</v>
      </c>
      <c r="R65" s="279" t="s">
        <v>215</v>
      </c>
      <c r="S65" s="239" t="s">
        <v>216</v>
      </c>
      <c r="T65" s="239" t="s">
        <v>126</v>
      </c>
      <c r="U65" s="293">
        <v>13310</v>
      </c>
      <c r="V65" s="239" t="s">
        <v>217</v>
      </c>
      <c r="W65" s="149" t="s">
        <v>130</v>
      </c>
      <c r="X65" s="149"/>
      <c r="Y65" s="149" t="s">
        <v>218</v>
      </c>
      <c r="Z65" s="272">
        <v>14131</v>
      </c>
      <c r="AA65" s="272">
        <v>11970</v>
      </c>
      <c r="AB65" s="272">
        <f>75671+27949</f>
        <v>103620</v>
      </c>
      <c r="AC65" s="223" t="s">
        <v>132</v>
      </c>
      <c r="AD65" s="286" t="s">
        <v>133</v>
      </c>
      <c r="AE65" s="286" t="s">
        <v>219</v>
      </c>
      <c r="AF65" s="279" t="s">
        <v>220</v>
      </c>
      <c r="AG65" s="281" t="s">
        <v>221</v>
      </c>
      <c r="AH65" s="253">
        <v>2020130010055</v>
      </c>
      <c r="AI65" s="253" t="s">
        <v>222</v>
      </c>
      <c r="AJ65" s="149" t="s">
        <v>223</v>
      </c>
      <c r="AK65" s="272"/>
      <c r="AL65" s="149"/>
      <c r="AM65" s="173">
        <v>0.11</v>
      </c>
      <c r="AN65" s="176" t="s">
        <v>375</v>
      </c>
      <c r="AO65" s="179" t="s">
        <v>374</v>
      </c>
      <c r="AP65" s="149">
        <v>319</v>
      </c>
      <c r="AQ65" s="272"/>
      <c r="AR65" s="212"/>
      <c r="AS65" s="253" t="s">
        <v>139</v>
      </c>
      <c r="AT65" s="253" t="s">
        <v>342</v>
      </c>
      <c r="AU65" s="253" t="s">
        <v>140</v>
      </c>
      <c r="AV65" s="101">
        <v>234696800</v>
      </c>
      <c r="AW65" s="39" t="s">
        <v>141</v>
      </c>
      <c r="AX65" s="253" t="s">
        <v>224</v>
      </c>
      <c r="AY65" s="253" t="s">
        <v>225</v>
      </c>
      <c r="AZ65" s="39" t="s">
        <v>144</v>
      </c>
      <c r="BA65" s="27" t="s">
        <v>145</v>
      </c>
      <c r="BB65" s="40" t="s">
        <v>146</v>
      </c>
      <c r="BC65" s="39" t="s">
        <v>141</v>
      </c>
      <c r="BD65" s="41">
        <v>45292</v>
      </c>
      <c r="BE65" s="258"/>
    </row>
    <row r="66" spans="9:57" ht="31.5" customHeight="1" x14ac:dyDescent="0.2">
      <c r="I66" s="232"/>
      <c r="J66" s="234"/>
      <c r="K66" s="232"/>
      <c r="L66" s="239"/>
      <c r="M66" s="223"/>
      <c r="N66" s="239"/>
      <c r="O66" s="223"/>
      <c r="P66" s="223"/>
      <c r="Q66" s="223"/>
      <c r="R66" s="279"/>
      <c r="S66" s="239"/>
      <c r="T66" s="239"/>
      <c r="U66" s="293"/>
      <c r="V66" s="239"/>
      <c r="W66" s="150"/>
      <c r="X66" s="150"/>
      <c r="Y66" s="150"/>
      <c r="Z66" s="272"/>
      <c r="AA66" s="272"/>
      <c r="AB66" s="272"/>
      <c r="AC66" s="223"/>
      <c r="AD66" s="286"/>
      <c r="AE66" s="286"/>
      <c r="AF66" s="279"/>
      <c r="AG66" s="281"/>
      <c r="AH66" s="253"/>
      <c r="AI66" s="253"/>
      <c r="AJ66" s="150"/>
      <c r="AK66" s="272"/>
      <c r="AL66" s="150"/>
      <c r="AM66" s="174"/>
      <c r="AN66" s="177"/>
      <c r="AO66" s="180"/>
      <c r="AP66" s="150"/>
      <c r="AQ66" s="272"/>
      <c r="AR66" s="212"/>
      <c r="AS66" s="253"/>
      <c r="AT66" s="253"/>
      <c r="AU66" s="253"/>
      <c r="AV66" s="213">
        <v>142647950</v>
      </c>
      <c r="AW66" s="216" t="s">
        <v>148</v>
      </c>
      <c r="AX66" s="253"/>
      <c r="AY66" s="253"/>
      <c r="AZ66" s="39" t="s">
        <v>144</v>
      </c>
      <c r="BA66" s="27" t="s">
        <v>383</v>
      </c>
      <c r="BB66" s="40" t="s">
        <v>403</v>
      </c>
      <c r="BC66" s="39" t="s">
        <v>178</v>
      </c>
      <c r="BD66" s="41">
        <v>45292</v>
      </c>
      <c r="BE66" s="258"/>
    </row>
    <row r="67" spans="9:57" ht="15" x14ac:dyDescent="0.2">
      <c r="I67" s="232"/>
      <c r="J67" s="234"/>
      <c r="K67" s="232"/>
      <c r="L67" s="239"/>
      <c r="M67" s="223"/>
      <c r="N67" s="239"/>
      <c r="O67" s="223"/>
      <c r="P67" s="223"/>
      <c r="Q67" s="223"/>
      <c r="R67" s="279"/>
      <c r="S67" s="239"/>
      <c r="T67" s="239"/>
      <c r="U67" s="293"/>
      <c r="V67" s="239"/>
      <c r="W67" s="150"/>
      <c r="X67" s="150"/>
      <c r="Y67" s="150"/>
      <c r="Z67" s="272"/>
      <c r="AA67" s="272"/>
      <c r="AB67" s="272"/>
      <c r="AC67" s="223"/>
      <c r="AD67" s="286"/>
      <c r="AE67" s="286"/>
      <c r="AF67" s="279"/>
      <c r="AG67" s="281"/>
      <c r="AH67" s="253"/>
      <c r="AI67" s="253"/>
      <c r="AJ67" s="150"/>
      <c r="AK67" s="272"/>
      <c r="AL67" s="150"/>
      <c r="AM67" s="174"/>
      <c r="AN67" s="177"/>
      <c r="AO67" s="180"/>
      <c r="AP67" s="150"/>
      <c r="AQ67" s="272"/>
      <c r="AR67" s="212"/>
      <c r="AS67" s="253"/>
      <c r="AT67" s="253"/>
      <c r="AU67" s="253"/>
      <c r="AV67" s="214"/>
      <c r="AW67" s="217"/>
      <c r="AX67" s="253"/>
      <c r="AY67" s="253"/>
      <c r="AZ67" s="39" t="s">
        <v>144</v>
      </c>
      <c r="BA67" s="27" t="s">
        <v>384</v>
      </c>
      <c r="BB67" s="40" t="s">
        <v>403</v>
      </c>
      <c r="BC67" s="39" t="s">
        <v>178</v>
      </c>
      <c r="BD67" s="41">
        <v>45292</v>
      </c>
      <c r="BE67" s="258"/>
    </row>
    <row r="68" spans="9:57" ht="15" x14ac:dyDescent="0.2">
      <c r="I68" s="232"/>
      <c r="J68" s="234"/>
      <c r="K68" s="232"/>
      <c r="L68" s="239"/>
      <c r="M68" s="223"/>
      <c r="N68" s="239"/>
      <c r="O68" s="223"/>
      <c r="P68" s="223"/>
      <c r="Q68" s="223"/>
      <c r="R68" s="279"/>
      <c r="S68" s="239"/>
      <c r="T68" s="239"/>
      <c r="U68" s="293"/>
      <c r="V68" s="239"/>
      <c r="W68" s="150"/>
      <c r="X68" s="150"/>
      <c r="Y68" s="150"/>
      <c r="Z68" s="272"/>
      <c r="AA68" s="272"/>
      <c r="AB68" s="272"/>
      <c r="AC68" s="223"/>
      <c r="AD68" s="286"/>
      <c r="AE68" s="286"/>
      <c r="AF68" s="279"/>
      <c r="AG68" s="281"/>
      <c r="AH68" s="253"/>
      <c r="AI68" s="253"/>
      <c r="AJ68" s="151"/>
      <c r="AK68" s="272"/>
      <c r="AL68" s="151"/>
      <c r="AM68" s="175"/>
      <c r="AN68" s="178"/>
      <c r="AO68" s="181"/>
      <c r="AP68" s="151"/>
      <c r="AQ68" s="272"/>
      <c r="AR68" s="212"/>
      <c r="AS68" s="253"/>
      <c r="AT68" s="253"/>
      <c r="AU68" s="253"/>
      <c r="AV68" s="215"/>
      <c r="AW68" s="218"/>
      <c r="AX68" s="253"/>
      <c r="AY68" s="253"/>
      <c r="AZ68" s="39" t="s">
        <v>144</v>
      </c>
      <c r="BA68" s="27" t="s">
        <v>385</v>
      </c>
      <c r="BB68" s="53" t="s">
        <v>407</v>
      </c>
      <c r="BC68" s="39" t="s">
        <v>178</v>
      </c>
      <c r="BD68" s="41">
        <v>45292</v>
      </c>
      <c r="BE68" s="258"/>
    </row>
    <row r="69" spans="9:57" ht="47.25" customHeight="1" x14ac:dyDescent="0.2">
      <c r="I69" s="232"/>
      <c r="J69" s="234"/>
      <c r="K69" s="232"/>
      <c r="L69" s="239"/>
      <c r="M69" s="223"/>
      <c r="N69" s="239"/>
      <c r="O69" s="223"/>
      <c r="P69" s="223"/>
      <c r="Q69" s="223"/>
      <c r="R69" s="279"/>
      <c r="S69" s="239"/>
      <c r="T69" s="239"/>
      <c r="U69" s="293"/>
      <c r="V69" s="239"/>
      <c r="W69" s="150"/>
      <c r="X69" s="150"/>
      <c r="Y69" s="150"/>
      <c r="Z69" s="272"/>
      <c r="AA69" s="272"/>
      <c r="AB69" s="272"/>
      <c r="AC69" s="223"/>
      <c r="AD69" s="286"/>
      <c r="AE69" s="286"/>
      <c r="AF69" s="279"/>
      <c r="AG69" s="281"/>
      <c r="AH69" s="253"/>
      <c r="AI69" s="253"/>
      <c r="AJ69" s="149" t="s">
        <v>226</v>
      </c>
      <c r="AK69" s="272"/>
      <c r="AL69" s="149"/>
      <c r="AM69" s="173">
        <v>0.1</v>
      </c>
      <c r="AN69" s="176" t="s">
        <v>375</v>
      </c>
      <c r="AO69" s="179" t="s">
        <v>374</v>
      </c>
      <c r="AP69" s="149">
        <v>319</v>
      </c>
      <c r="AQ69" s="272"/>
      <c r="AR69" s="212"/>
      <c r="AS69" s="253"/>
      <c r="AT69" s="253"/>
      <c r="AU69" s="253"/>
      <c r="AV69" s="102">
        <f>99754531.8</f>
        <v>99754531.799999997</v>
      </c>
      <c r="AW69" s="39" t="s">
        <v>141</v>
      </c>
      <c r="AX69" s="253"/>
      <c r="AY69" s="253"/>
      <c r="AZ69" s="39" t="s">
        <v>144</v>
      </c>
      <c r="BA69" s="27" t="s">
        <v>145</v>
      </c>
      <c r="BB69" s="40" t="s">
        <v>146</v>
      </c>
      <c r="BC69" s="39" t="s">
        <v>141</v>
      </c>
      <c r="BD69" s="41">
        <v>45292</v>
      </c>
      <c r="BE69" s="258"/>
    </row>
    <row r="70" spans="9:57" ht="15" x14ac:dyDescent="0.2">
      <c r="I70" s="232"/>
      <c r="J70" s="234"/>
      <c r="K70" s="232"/>
      <c r="L70" s="239"/>
      <c r="M70" s="223"/>
      <c r="N70" s="239"/>
      <c r="O70" s="223"/>
      <c r="P70" s="223"/>
      <c r="Q70" s="223"/>
      <c r="R70" s="279"/>
      <c r="S70" s="239"/>
      <c r="T70" s="239"/>
      <c r="U70" s="293"/>
      <c r="V70" s="239"/>
      <c r="W70" s="150"/>
      <c r="X70" s="150"/>
      <c r="Y70" s="150"/>
      <c r="Z70" s="272"/>
      <c r="AA70" s="272"/>
      <c r="AB70" s="272"/>
      <c r="AC70" s="223"/>
      <c r="AD70" s="286"/>
      <c r="AE70" s="286"/>
      <c r="AF70" s="279"/>
      <c r="AG70" s="281"/>
      <c r="AH70" s="253"/>
      <c r="AI70" s="253"/>
      <c r="AJ70" s="150"/>
      <c r="AK70" s="272"/>
      <c r="AL70" s="150"/>
      <c r="AM70" s="174"/>
      <c r="AN70" s="177"/>
      <c r="AO70" s="180"/>
      <c r="AP70" s="150"/>
      <c r="AQ70" s="272"/>
      <c r="AR70" s="212"/>
      <c r="AS70" s="253"/>
      <c r="AT70" s="253"/>
      <c r="AU70" s="253"/>
      <c r="AV70" s="213">
        <v>122647950</v>
      </c>
      <c r="AW70" s="216" t="s">
        <v>178</v>
      </c>
      <c r="AX70" s="253"/>
      <c r="AY70" s="253"/>
      <c r="AZ70" s="39" t="s">
        <v>144</v>
      </c>
      <c r="BA70" s="27" t="s">
        <v>386</v>
      </c>
      <c r="BB70" s="40" t="s">
        <v>403</v>
      </c>
      <c r="BC70" s="39" t="s">
        <v>178</v>
      </c>
      <c r="BD70" s="41">
        <v>45292</v>
      </c>
      <c r="BE70" s="258"/>
    </row>
    <row r="71" spans="9:57" ht="15" x14ac:dyDescent="0.2">
      <c r="I71" s="232"/>
      <c r="J71" s="234"/>
      <c r="K71" s="232"/>
      <c r="L71" s="239"/>
      <c r="M71" s="223"/>
      <c r="N71" s="239"/>
      <c r="O71" s="223"/>
      <c r="P71" s="223"/>
      <c r="Q71" s="223"/>
      <c r="R71" s="279"/>
      <c r="S71" s="239"/>
      <c r="T71" s="239"/>
      <c r="U71" s="293"/>
      <c r="V71" s="239"/>
      <c r="W71" s="151"/>
      <c r="X71" s="151"/>
      <c r="Y71" s="151"/>
      <c r="Z71" s="272"/>
      <c r="AA71" s="272"/>
      <c r="AB71" s="272"/>
      <c r="AC71" s="223"/>
      <c r="AD71" s="286"/>
      <c r="AE71" s="286"/>
      <c r="AF71" s="279"/>
      <c r="AG71" s="281"/>
      <c r="AH71" s="253"/>
      <c r="AI71" s="253"/>
      <c r="AJ71" s="151"/>
      <c r="AK71" s="272"/>
      <c r="AL71" s="151"/>
      <c r="AM71" s="175"/>
      <c r="AN71" s="178"/>
      <c r="AO71" s="181"/>
      <c r="AP71" s="151"/>
      <c r="AQ71" s="272"/>
      <c r="AR71" s="212"/>
      <c r="AS71" s="253"/>
      <c r="AT71" s="253"/>
      <c r="AU71" s="253"/>
      <c r="AV71" s="215"/>
      <c r="AW71" s="218"/>
      <c r="AX71" s="253"/>
      <c r="AY71" s="253"/>
      <c r="AZ71" s="39" t="s">
        <v>144</v>
      </c>
      <c r="BA71" s="27" t="s">
        <v>384</v>
      </c>
      <c r="BB71" s="40" t="s">
        <v>403</v>
      </c>
      <c r="BC71" s="39" t="s">
        <v>178</v>
      </c>
      <c r="BD71" s="41">
        <v>45292</v>
      </c>
      <c r="BE71" s="258"/>
    </row>
    <row r="72" spans="9:57" ht="30" x14ac:dyDescent="0.2">
      <c r="I72" s="232"/>
      <c r="J72" s="234"/>
      <c r="K72" s="232"/>
      <c r="L72" s="239"/>
      <c r="M72" s="223"/>
      <c r="N72" s="239"/>
      <c r="O72" s="223"/>
      <c r="P72" s="223"/>
      <c r="Q72" s="223"/>
      <c r="R72" s="279"/>
      <c r="S72" s="239"/>
      <c r="T72" s="239"/>
      <c r="U72" s="293"/>
      <c r="V72" s="239"/>
      <c r="W72" s="149"/>
      <c r="X72" s="149" t="s">
        <v>130</v>
      </c>
      <c r="Y72" s="149" t="s">
        <v>227</v>
      </c>
      <c r="Z72" s="272"/>
      <c r="AA72" s="272"/>
      <c r="AB72" s="272"/>
      <c r="AC72" s="223"/>
      <c r="AD72" s="286"/>
      <c r="AE72" s="286"/>
      <c r="AF72" s="279"/>
      <c r="AG72" s="281"/>
      <c r="AH72" s="253"/>
      <c r="AI72" s="253"/>
      <c r="AJ72" s="149" t="s">
        <v>228</v>
      </c>
      <c r="AK72" s="272"/>
      <c r="AL72" s="149"/>
      <c r="AM72" s="173">
        <v>0.13</v>
      </c>
      <c r="AN72" s="176" t="s">
        <v>375</v>
      </c>
      <c r="AO72" s="179" t="s">
        <v>374</v>
      </c>
      <c r="AP72" s="149">
        <v>319</v>
      </c>
      <c r="AQ72" s="272"/>
      <c r="AR72" s="212"/>
      <c r="AS72" s="253"/>
      <c r="AT72" s="253"/>
      <c r="AU72" s="253"/>
      <c r="AV72" s="102">
        <v>450688000</v>
      </c>
      <c r="AW72" s="39" t="s">
        <v>148</v>
      </c>
      <c r="AX72" s="253"/>
      <c r="AY72" s="253"/>
      <c r="AZ72" s="39" t="s">
        <v>144</v>
      </c>
      <c r="BA72" s="27" t="s">
        <v>145</v>
      </c>
      <c r="BB72" s="40" t="s">
        <v>146</v>
      </c>
      <c r="BC72" s="39" t="s">
        <v>178</v>
      </c>
      <c r="BD72" s="41">
        <v>45292</v>
      </c>
      <c r="BE72" s="258"/>
    </row>
    <row r="73" spans="9:57" ht="15" x14ac:dyDescent="0.2">
      <c r="I73" s="232"/>
      <c r="J73" s="234"/>
      <c r="K73" s="232"/>
      <c r="L73" s="239"/>
      <c r="M73" s="223"/>
      <c r="N73" s="239"/>
      <c r="O73" s="223"/>
      <c r="P73" s="223"/>
      <c r="Q73" s="223"/>
      <c r="R73" s="279"/>
      <c r="S73" s="239"/>
      <c r="T73" s="239"/>
      <c r="U73" s="293"/>
      <c r="V73" s="239"/>
      <c r="W73" s="150"/>
      <c r="X73" s="150"/>
      <c r="Y73" s="150"/>
      <c r="Z73" s="272"/>
      <c r="AA73" s="272"/>
      <c r="AB73" s="272"/>
      <c r="AC73" s="223"/>
      <c r="AD73" s="286"/>
      <c r="AE73" s="286"/>
      <c r="AF73" s="279"/>
      <c r="AG73" s="281"/>
      <c r="AH73" s="253"/>
      <c r="AI73" s="253"/>
      <c r="AJ73" s="150"/>
      <c r="AK73" s="272"/>
      <c r="AL73" s="150"/>
      <c r="AM73" s="174"/>
      <c r="AN73" s="177"/>
      <c r="AO73" s="180"/>
      <c r="AP73" s="150"/>
      <c r="AQ73" s="272"/>
      <c r="AR73" s="212"/>
      <c r="AS73" s="253"/>
      <c r="AT73" s="253"/>
      <c r="AU73" s="253"/>
      <c r="AV73" s="213">
        <v>122647950</v>
      </c>
      <c r="AW73" s="216" t="s">
        <v>141</v>
      </c>
      <c r="AX73" s="253"/>
      <c r="AY73" s="253"/>
      <c r="AZ73" s="39" t="s">
        <v>144</v>
      </c>
      <c r="BA73" s="27" t="s">
        <v>387</v>
      </c>
      <c r="BB73" s="40" t="s">
        <v>403</v>
      </c>
      <c r="BC73" s="39" t="s">
        <v>141</v>
      </c>
      <c r="BD73" s="41">
        <v>45292</v>
      </c>
      <c r="BE73" s="258"/>
    </row>
    <row r="74" spans="9:57" ht="15" x14ac:dyDescent="0.2">
      <c r="I74" s="232"/>
      <c r="J74" s="234"/>
      <c r="K74" s="232"/>
      <c r="L74" s="239"/>
      <c r="M74" s="223"/>
      <c r="N74" s="239"/>
      <c r="O74" s="223"/>
      <c r="P74" s="223"/>
      <c r="Q74" s="223"/>
      <c r="R74" s="279"/>
      <c r="S74" s="239"/>
      <c r="T74" s="239"/>
      <c r="U74" s="293"/>
      <c r="V74" s="239"/>
      <c r="W74" s="150"/>
      <c r="X74" s="150"/>
      <c r="Y74" s="150"/>
      <c r="Z74" s="272"/>
      <c r="AA74" s="272"/>
      <c r="AB74" s="272"/>
      <c r="AC74" s="223"/>
      <c r="AD74" s="286"/>
      <c r="AE74" s="286"/>
      <c r="AF74" s="279"/>
      <c r="AG74" s="281"/>
      <c r="AH74" s="253"/>
      <c r="AI74" s="253"/>
      <c r="AJ74" s="151"/>
      <c r="AK74" s="272"/>
      <c r="AL74" s="151"/>
      <c r="AM74" s="175"/>
      <c r="AN74" s="178"/>
      <c r="AO74" s="181"/>
      <c r="AP74" s="151"/>
      <c r="AQ74" s="272"/>
      <c r="AR74" s="212"/>
      <c r="AS74" s="253"/>
      <c r="AT74" s="253"/>
      <c r="AU74" s="253"/>
      <c r="AV74" s="215"/>
      <c r="AW74" s="218"/>
      <c r="AX74" s="253"/>
      <c r="AY74" s="253"/>
      <c r="AZ74" s="39" t="s">
        <v>144</v>
      </c>
      <c r="BA74" s="27" t="s">
        <v>384</v>
      </c>
      <c r="BB74" s="40" t="s">
        <v>403</v>
      </c>
      <c r="BC74" s="39" t="s">
        <v>141</v>
      </c>
      <c r="BD74" s="41">
        <v>45292</v>
      </c>
      <c r="BE74" s="258"/>
    </row>
    <row r="75" spans="9:57" ht="47.25" customHeight="1" x14ac:dyDescent="0.2">
      <c r="I75" s="232"/>
      <c r="J75" s="234"/>
      <c r="K75" s="232"/>
      <c r="L75" s="239"/>
      <c r="M75" s="223"/>
      <c r="N75" s="239"/>
      <c r="O75" s="223"/>
      <c r="P75" s="223"/>
      <c r="Q75" s="223"/>
      <c r="R75" s="279"/>
      <c r="S75" s="239"/>
      <c r="T75" s="239"/>
      <c r="U75" s="293"/>
      <c r="V75" s="239"/>
      <c r="W75" s="150"/>
      <c r="X75" s="150"/>
      <c r="Y75" s="150"/>
      <c r="Z75" s="272"/>
      <c r="AA75" s="272"/>
      <c r="AB75" s="272"/>
      <c r="AC75" s="223"/>
      <c r="AD75" s="286"/>
      <c r="AE75" s="286"/>
      <c r="AF75" s="279"/>
      <c r="AG75" s="281"/>
      <c r="AH75" s="253"/>
      <c r="AI75" s="253"/>
      <c r="AJ75" s="149" t="s">
        <v>229</v>
      </c>
      <c r="AK75" s="272"/>
      <c r="AL75" s="149"/>
      <c r="AM75" s="173">
        <v>0.13</v>
      </c>
      <c r="AN75" s="176" t="s">
        <v>375</v>
      </c>
      <c r="AO75" s="179" t="s">
        <v>374</v>
      </c>
      <c r="AP75" s="149">
        <v>319</v>
      </c>
      <c r="AQ75" s="272"/>
      <c r="AR75" s="212"/>
      <c r="AS75" s="253"/>
      <c r="AT75" s="253"/>
      <c r="AU75" s="253"/>
      <c r="AV75" s="102">
        <v>165172000</v>
      </c>
      <c r="AW75" s="39" t="s">
        <v>148</v>
      </c>
      <c r="AX75" s="253"/>
      <c r="AY75" s="253"/>
      <c r="AZ75" s="39" t="s">
        <v>144</v>
      </c>
      <c r="BA75" s="27" t="s">
        <v>145</v>
      </c>
      <c r="BB75" s="40" t="s">
        <v>146</v>
      </c>
      <c r="BC75" s="39" t="s">
        <v>178</v>
      </c>
      <c r="BD75" s="41">
        <v>45292</v>
      </c>
      <c r="BE75" s="258"/>
    </row>
    <row r="76" spans="9:57" ht="15" x14ac:dyDescent="0.2">
      <c r="I76" s="232"/>
      <c r="J76" s="234"/>
      <c r="K76" s="232"/>
      <c r="L76" s="239"/>
      <c r="M76" s="223"/>
      <c r="N76" s="239"/>
      <c r="O76" s="223"/>
      <c r="P76" s="223"/>
      <c r="Q76" s="223"/>
      <c r="R76" s="279"/>
      <c r="S76" s="239"/>
      <c r="T76" s="239"/>
      <c r="U76" s="293"/>
      <c r="V76" s="239"/>
      <c r="W76" s="150"/>
      <c r="X76" s="150"/>
      <c r="Y76" s="150"/>
      <c r="Z76" s="272"/>
      <c r="AA76" s="272"/>
      <c r="AB76" s="272"/>
      <c r="AC76" s="223"/>
      <c r="AD76" s="286"/>
      <c r="AE76" s="286"/>
      <c r="AF76" s="279"/>
      <c r="AG76" s="281"/>
      <c r="AH76" s="253"/>
      <c r="AI76" s="253"/>
      <c r="AJ76" s="150"/>
      <c r="AK76" s="272"/>
      <c r="AL76" s="150"/>
      <c r="AM76" s="174"/>
      <c r="AN76" s="177"/>
      <c r="AO76" s="180"/>
      <c r="AP76" s="150"/>
      <c r="AQ76" s="272"/>
      <c r="AR76" s="212"/>
      <c r="AS76" s="253"/>
      <c r="AT76" s="253"/>
      <c r="AU76" s="253"/>
      <c r="AV76" s="213">
        <v>122647950</v>
      </c>
      <c r="AW76" s="216" t="s">
        <v>141</v>
      </c>
      <c r="AX76" s="253"/>
      <c r="AY76" s="253"/>
      <c r="AZ76" s="39" t="s">
        <v>144</v>
      </c>
      <c r="BA76" s="27" t="s">
        <v>388</v>
      </c>
      <c r="BB76" s="40" t="s">
        <v>403</v>
      </c>
      <c r="BC76" s="39" t="s">
        <v>141</v>
      </c>
      <c r="BD76" s="41">
        <v>45292</v>
      </c>
      <c r="BE76" s="258"/>
    </row>
    <row r="77" spans="9:57" ht="15" x14ac:dyDescent="0.2">
      <c r="I77" s="232"/>
      <c r="J77" s="234"/>
      <c r="K77" s="232"/>
      <c r="L77" s="239"/>
      <c r="M77" s="223"/>
      <c r="N77" s="239"/>
      <c r="O77" s="223"/>
      <c r="P77" s="223"/>
      <c r="Q77" s="223"/>
      <c r="R77" s="279"/>
      <c r="S77" s="239"/>
      <c r="T77" s="239"/>
      <c r="U77" s="293"/>
      <c r="V77" s="239"/>
      <c r="W77" s="150"/>
      <c r="X77" s="150"/>
      <c r="Y77" s="150"/>
      <c r="Z77" s="272"/>
      <c r="AA77" s="272"/>
      <c r="AB77" s="272"/>
      <c r="AC77" s="223"/>
      <c r="AD77" s="286"/>
      <c r="AE77" s="286"/>
      <c r="AF77" s="279"/>
      <c r="AG77" s="281"/>
      <c r="AH77" s="253"/>
      <c r="AI77" s="253"/>
      <c r="AJ77" s="151"/>
      <c r="AK77" s="272"/>
      <c r="AL77" s="151"/>
      <c r="AM77" s="175"/>
      <c r="AN77" s="178"/>
      <c r="AO77" s="181"/>
      <c r="AP77" s="151"/>
      <c r="AQ77" s="272"/>
      <c r="AR77" s="212"/>
      <c r="AS77" s="253"/>
      <c r="AT77" s="253"/>
      <c r="AU77" s="253"/>
      <c r="AV77" s="215"/>
      <c r="AW77" s="218"/>
      <c r="AX77" s="253"/>
      <c r="AY77" s="253"/>
      <c r="AZ77" s="39" t="s">
        <v>144</v>
      </c>
      <c r="BA77" s="27" t="s">
        <v>384</v>
      </c>
      <c r="BB77" s="40" t="s">
        <v>403</v>
      </c>
      <c r="BC77" s="39" t="s">
        <v>141</v>
      </c>
      <c r="BD77" s="41">
        <v>45292</v>
      </c>
      <c r="BE77" s="258"/>
    </row>
    <row r="78" spans="9:57" ht="47.25" customHeight="1" x14ac:dyDescent="0.2">
      <c r="I78" s="232"/>
      <c r="J78" s="234"/>
      <c r="K78" s="232"/>
      <c r="L78" s="239"/>
      <c r="M78" s="223"/>
      <c r="N78" s="239"/>
      <c r="O78" s="223"/>
      <c r="P78" s="223"/>
      <c r="Q78" s="223"/>
      <c r="R78" s="279"/>
      <c r="S78" s="239"/>
      <c r="T78" s="239"/>
      <c r="U78" s="293"/>
      <c r="V78" s="239"/>
      <c r="W78" s="150"/>
      <c r="X78" s="150"/>
      <c r="Y78" s="150"/>
      <c r="Z78" s="272"/>
      <c r="AA78" s="272"/>
      <c r="AB78" s="272"/>
      <c r="AC78" s="223"/>
      <c r="AD78" s="286"/>
      <c r="AE78" s="286"/>
      <c r="AF78" s="279"/>
      <c r="AG78" s="281"/>
      <c r="AH78" s="253"/>
      <c r="AI78" s="253"/>
      <c r="AJ78" s="149" t="s">
        <v>230</v>
      </c>
      <c r="AK78" s="272"/>
      <c r="AL78" s="149"/>
      <c r="AM78" s="173">
        <v>0.13</v>
      </c>
      <c r="AN78" s="176" t="s">
        <v>375</v>
      </c>
      <c r="AO78" s="179" t="s">
        <v>374</v>
      </c>
      <c r="AP78" s="149">
        <v>319</v>
      </c>
      <c r="AQ78" s="272"/>
      <c r="AR78" s="212"/>
      <c r="AS78" s="253"/>
      <c r="AT78" s="253"/>
      <c r="AU78" s="253"/>
      <c r="AV78" s="102">
        <v>307930000</v>
      </c>
      <c r="AW78" s="39" t="s">
        <v>148</v>
      </c>
      <c r="AX78" s="253"/>
      <c r="AY78" s="253"/>
      <c r="AZ78" s="39" t="s">
        <v>144</v>
      </c>
      <c r="BA78" s="27" t="s">
        <v>145</v>
      </c>
      <c r="BB78" s="40" t="s">
        <v>146</v>
      </c>
      <c r="BC78" s="39" t="s">
        <v>178</v>
      </c>
      <c r="BD78" s="41">
        <v>45292</v>
      </c>
      <c r="BE78" s="258"/>
    </row>
    <row r="79" spans="9:57" ht="15" x14ac:dyDescent="0.2">
      <c r="I79" s="232"/>
      <c r="J79" s="234"/>
      <c r="K79" s="232"/>
      <c r="L79" s="239"/>
      <c r="M79" s="223"/>
      <c r="N79" s="239"/>
      <c r="O79" s="223"/>
      <c r="P79" s="223"/>
      <c r="Q79" s="223"/>
      <c r="R79" s="279"/>
      <c r="S79" s="239"/>
      <c r="T79" s="239"/>
      <c r="U79" s="293"/>
      <c r="V79" s="239"/>
      <c r="W79" s="150"/>
      <c r="X79" s="150"/>
      <c r="Y79" s="150"/>
      <c r="Z79" s="272"/>
      <c r="AA79" s="272"/>
      <c r="AB79" s="272"/>
      <c r="AC79" s="223"/>
      <c r="AD79" s="286"/>
      <c r="AE79" s="286"/>
      <c r="AF79" s="279"/>
      <c r="AG79" s="281"/>
      <c r="AH79" s="253"/>
      <c r="AI79" s="253"/>
      <c r="AJ79" s="150"/>
      <c r="AK79" s="272"/>
      <c r="AL79" s="150"/>
      <c r="AM79" s="174"/>
      <c r="AN79" s="177"/>
      <c r="AO79" s="180"/>
      <c r="AP79" s="150"/>
      <c r="AQ79" s="272"/>
      <c r="AR79" s="212"/>
      <c r="AS79" s="253"/>
      <c r="AT79" s="253"/>
      <c r="AU79" s="253"/>
      <c r="AV79" s="213">
        <v>122647950</v>
      </c>
      <c r="AW79" s="216" t="s">
        <v>141</v>
      </c>
      <c r="AX79" s="253"/>
      <c r="AY79" s="253"/>
      <c r="AZ79" s="39" t="s">
        <v>144</v>
      </c>
      <c r="BA79" s="27" t="s">
        <v>389</v>
      </c>
      <c r="BB79" s="40" t="s">
        <v>403</v>
      </c>
      <c r="BC79" s="39"/>
      <c r="BD79" s="41">
        <v>45292</v>
      </c>
      <c r="BE79" s="258"/>
    </row>
    <row r="80" spans="9:57" ht="15" x14ac:dyDescent="0.2">
      <c r="I80" s="232"/>
      <c r="J80" s="234"/>
      <c r="K80" s="232"/>
      <c r="L80" s="239"/>
      <c r="M80" s="223"/>
      <c r="N80" s="239"/>
      <c r="O80" s="223"/>
      <c r="P80" s="223"/>
      <c r="Q80" s="223"/>
      <c r="R80" s="279"/>
      <c r="S80" s="239"/>
      <c r="T80" s="239"/>
      <c r="U80" s="293"/>
      <c r="V80" s="239"/>
      <c r="W80" s="150"/>
      <c r="X80" s="150"/>
      <c r="Y80" s="150"/>
      <c r="Z80" s="272"/>
      <c r="AA80" s="272"/>
      <c r="AB80" s="272"/>
      <c r="AC80" s="223"/>
      <c r="AD80" s="286"/>
      <c r="AE80" s="286"/>
      <c r="AF80" s="279"/>
      <c r="AG80" s="281"/>
      <c r="AH80" s="253"/>
      <c r="AI80" s="253"/>
      <c r="AJ80" s="151"/>
      <c r="AK80" s="272"/>
      <c r="AL80" s="151"/>
      <c r="AM80" s="175"/>
      <c r="AN80" s="178"/>
      <c r="AO80" s="181"/>
      <c r="AP80" s="151"/>
      <c r="AQ80" s="272"/>
      <c r="AR80" s="212"/>
      <c r="AS80" s="253"/>
      <c r="AT80" s="253"/>
      <c r="AU80" s="253"/>
      <c r="AV80" s="215"/>
      <c r="AW80" s="218"/>
      <c r="AX80" s="253"/>
      <c r="AY80" s="253"/>
      <c r="AZ80" s="39" t="s">
        <v>144</v>
      </c>
      <c r="BA80" s="27" t="s">
        <v>384</v>
      </c>
      <c r="BB80" s="40" t="s">
        <v>403</v>
      </c>
      <c r="BC80" s="39"/>
      <c r="BD80" s="41">
        <v>45292</v>
      </c>
      <c r="BE80" s="258"/>
    </row>
    <row r="81" spans="9:57" ht="47.25" customHeight="1" x14ac:dyDescent="0.2">
      <c r="I81" s="232"/>
      <c r="J81" s="234"/>
      <c r="K81" s="232"/>
      <c r="L81" s="239"/>
      <c r="M81" s="223"/>
      <c r="N81" s="239"/>
      <c r="O81" s="223"/>
      <c r="P81" s="223"/>
      <c r="Q81" s="223"/>
      <c r="R81" s="279"/>
      <c r="S81" s="239"/>
      <c r="T81" s="239"/>
      <c r="U81" s="293"/>
      <c r="V81" s="239"/>
      <c r="W81" s="150"/>
      <c r="X81" s="150"/>
      <c r="Y81" s="150"/>
      <c r="Z81" s="272"/>
      <c r="AA81" s="272"/>
      <c r="AB81" s="272"/>
      <c r="AC81" s="223"/>
      <c r="AD81" s="286"/>
      <c r="AE81" s="286"/>
      <c r="AF81" s="279"/>
      <c r="AG81" s="281"/>
      <c r="AH81" s="253"/>
      <c r="AI81" s="253"/>
      <c r="AJ81" s="149" t="s">
        <v>231</v>
      </c>
      <c r="AK81" s="272"/>
      <c r="AL81" s="149"/>
      <c r="AM81" s="173">
        <v>0.13</v>
      </c>
      <c r="AN81" s="176" t="s">
        <v>375</v>
      </c>
      <c r="AO81" s="179" t="s">
        <v>374</v>
      </c>
      <c r="AP81" s="149">
        <v>319</v>
      </c>
      <c r="AQ81" s="272"/>
      <c r="AR81" s="212"/>
      <c r="AS81" s="253"/>
      <c r="AT81" s="253"/>
      <c r="AU81" s="253"/>
      <c r="AV81" s="213">
        <v>294211459</v>
      </c>
      <c r="AW81" s="216" t="s">
        <v>148</v>
      </c>
      <c r="AX81" s="253"/>
      <c r="AY81" s="253"/>
      <c r="AZ81" s="39" t="s">
        <v>144</v>
      </c>
      <c r="BA81" s="27" t="s">
        <v>145</v>
      </c>
      <c r="BB81" s="40" t="s">
        <v>146</v>
      </c>
      <c r="BC81" s="39" t="s">
        <v>178</v>
      </c>
      <c r="BD81" s="41">
        <v>45292</v>
      </c>
      <c r="BE81" s="258"/>
    </row>
    <row r="82" spans="9:57" ht="15" x14ac:dyDescent="0.2">
      <c r="I82" s="232"/>
      <c r="J82" s="234"/>
      <c r="K82" s="232"/>
      <c r="L82" s="239"/>
      <c r="M82" s="223"/>
      <c r="N82" s="239"/>
      <c r="O82" s="223"/>
      <c r="P82" s="223"/>
      <c r="Q82" s="223"/>
      <c r="R82" s="279"/>
      <c r="S82" s="239"/>
      <c r="T82" s="239"/>
      <c r="U82" s="293"/>
      <c r="V82" s="239"/>
      <c r="W82" s="150"/>
      <c r="X82" s="150"/>
      <c r="Y82" s="150"/>
      <c r="Z82" s="272"/>
      <c r="AA82" s="272"/>
      <c r="AB82" s="272"/>
      <c r="AC82" s="223"/>
      <c r="AD82" s="286"/>
      <c r="AE82" s="286"/>
      <c r="AF82" s="279"/>
      <c r="AG82" s="281"/>
      <c r="AH82" s="253"/>
      <c r="AI82" s="253"/>
      <c r="AJ82" s="150"/>
      <c r="AK82" s="272"/>
      <c r="AL82" s="150"/>
      <c r="AM82" s="174"/>
      <c r="AN82" s="177"/>
      <c r="AO82" s="180"/>
      <c r="AP82" s="150"/>
      <c r="AQ82" s="272"/>
      <c r="AR82" s="212"/>
      <c r="AS82" s="253"/>
      <c r="AT82" s="253"/>
      <c r="AU82" s="253"/>
      <c r="AV82" s="214"/>
      <c r="AW82" s="217"/>
      <c r="AX82" s="253"/>
      <c r="AY82" s="253"/>
      <c r="AZ82" s="39" t="s">
        <v>144</v>
      </c>
      <c r="BA82" s="27" t="s">
        <v>384</v>
      </c>
      <c r="BB82" s="40" t="s">
        <v>403</v>
      </c>
      <c r="BC82" s="39" t="s">
        <v>178</v>
      </c>
      <c r="BD82" s="41">
        <v>45292</v>
      </c>
      <c r="BE82" s="258"/>
    </row>
    <row r="83" spans="9:57" ht="15" x14ac:dyDescent="0.2">
      <c r="I83" s="232"/>
      <c r="J83" s="234"/>
      <c r="K83" s="232"/>
      <c r="L83" s="239"/>
      <c r="M83" s="223"/>
      <c r="N83" s="239"/>
      <c r="O83" s="223"/>
      <c r="P83" s="223"/>
      <c r="Q83" s="223"/>
      <c r="R83" s="279"/>
      <c r="S83" s="239"/>
      <c r="T83" s="239"/>
      <c r="U83" s="293"/>
      <c r="V83" s="239"/>
      <c r="W83" s="150"/>
      <c r="X83" s="150"/>
      <c r="Y83" s="150"/>
      <c r="Z83" s="272"/>
      <c r="AA83" s="272"/>
      <c r="AB83" s="272"/>
      <c r="AC83" s="223"/>
      <c r="AD83" s="286"/>
      <c r="AE83" s="286"/>
      <c r="AF83" s="279"/>
      <c r="AG83" s="281"/>
      <c r="AH83" s="253"/>
      <c r="AI83" s="253"/>
      <c r="AJ83" s="150"/>
      <c r="AK83" s="272"/>
      <c r="AL83" s="150"/>
      <c r="AM83" s="174"/>
      <c r="AN83" s="177"/>
      <c r="AO83" s="180"/>
      <c r="AP83" s="150"/>
      <c r="AQ83" s="272"/>
      <c r="AR83" s="212"/>
      <c r="AS83" s="253"/>
      <c r="AT83" s="253"/>
      <c r="AU83" s="253"/>
      <c r="AV83" s="215"/>
      <c r="AW83" s="218"/>
      <c r="AX83" s="253"/>
      <c r="AY83" s="253"/>
      <c r="AZ83" s="39" t="s">
        <v>144</v>
      </c>
      <c r="BA83" s="27" t="s">
        <v>390</v>
      </c>
      <c r="BB83" s="40" t="s">
        <v>403</v>
      </c>
      <c r="BC83" s="39" t="s">
        <v>178</v>
      </c>
      <c r="BD83" s="41">
        <v>45292</v>
      </c>
      <c r="BE83" s="258"/>
    </row>
    <row r="84" spans="9:57" ht="15" x14ac:dyDescent="0.2">
      <c r="I84" s="232"/>
      <c r="J84" s="234"/>
      <c r="K84" s="232"/>
      <c r="L84" s="239"/>
      <c r="M84" s="223"/>
      <c r="N84" s="239"/>
      <c r="O84" s="223"/>
      <c r="P84" s="223"/>
      <c r="Q84" s="223"/>
      <c r="R84" s="279"/>
      <c r="S84" s="239"/>
      <c r="T84" s="239"/>
      <c r="U84" s="293"/>
      <c r="V84" s="239"/>
      <c r="W84" s="150"/>
      <c r="X84" s="150"/>
      <c r="Y84" s="150"/>
      <c r="Z84" s="272"/>
      <c r="AA84" s="272"/>
      <c r="AB84" s="272"/>
      <c r="AC84" s="223"/>
      <c r="AD84" s="286"/>
      <c r="AE84" s="286"/>
      <c r="AF84" s="279"/>
      <c r="AG84" s="281"/>
      <c r="AH84" s="253"/>
      <c r="AI84" s="253"/>
      <c r="AJ84" s="151"/>
      <c r="AK84" s="272"/>
      <c r="AL84" s="151"/>
      <c r="AM84" s="175"/>
      <c r="AN84" s="178"/>
      <c r="AO84" s="181"/>
      <c r="AP84" s="151"/>
      <c r="AQ84" s="272"/>
      <c r="AR84" s="212"/>
      <c r="AS84" s="253"/>
      <c r="AT84" s="253"/>
      <c r="AU84" s="253"/>
      <c r="AV84" s="102">
        <v>14622491</v>
      </c>
      <c r="AW84" s="39" t="s">
        <v>141</v>
      </c>
      <c r="AX84" s="253"/>
      <c r="AY84" s="253"/>
      <c r="AZ84" s="39" t="s">
        <v>144</v>
      </c>
      <c r="BA84" s="27" t="s">
        <v>390</v>
      </c>
      <c r="BB84" s="40" t="s">
        <v>403</v>
      </c>
      <c r="BC84" s="39" t="s">
        <v>141</v>
      </c>
      <c r="BD84" s="41">
        <v>45292</v>
      </c>
      <c r="BE84" s="258"/>
    </row>
    <row r="85" spans="9:57" ht="28.5" customHeight="1" x14ac:dyDescent="0.2">
      <c r="I85" s="232"/>
      <c r="J85" s="234"/>
      <c r="K85" s="232"/>
      <c r="L85" s="239"/>
      <c r="M85" s="223"/>
      <c r="N85" s="239"/>
      <c r="O85" s="223"/>
      <c r="P85" s="223"/>
      <c r="Q85" s="223"/>
      <c r="R85" s="279"/>
      <c r="S85" s="239"/>
      <c r="T85" s="239"/>
      <c r="U85" s="293"/>
      <c r="V85" s="239"/>
      <c r="W85" s="150"/>
      <c r="X85" s="150"/>
      <c r="Y85" s="150"/>
      <c r="Z85" s="272"/>
      <c r="AA85" s="272"/>
      <c r="AB85" s="272"/>
      <c r="AC85" s="223"/>
      <c r="AD85" s="286"/>
      <c r="AE85" s="286"/>
      <c r="AF85" s="279"/>
      <c r="AG85" s="281"/>
      <c r="AH85" s="253"/>
      <c r="AI85" s="253"/>
      <c r="AJ85" s="149" t="s">
        <v>232</v>
      </c>
      <c r="AK85" s="272"/>
      <c r="AL85" s="149"/>
      <c r="AM85" s="173">
        <v>0.04</v>
      </c>
      <c r="AN85" s="176" t="s">
        <v>375</v>
      </c>
      <c r="AO85" s="179" t="s">
        <v>374</v>
      </c>
      <c r="AP85" s="149">
        <v>319</v>
      </c>
      <c r="AQ85" s="272"/>
      <c r="AR85" s="212"/>
      <c r="AS85" s="253"/>
      <c r="AT85" s="253"/>
      <c r="AU85" s="253"/>
      <c r="AV85" s="213">
        <v>122647950</v>
      </c>
      <c r="AW85" s="216" t="s">
        <v>178</v>
      </c>
      <c r="AX85" s="253"/>
      <c r="AY85" s="253"/>
      <c r="AZ85" s="39"/>
      <c r="BA85" s="27" t="s">
        <v>388</v>
      </c>
      <c r="BB85" s="40" t="s">
        <v>403</v>
      </c>
      <c r="BC85" s="40" t="s">
        <v>178</v>
      </c>
      <c r="BD85" s="41">
        <v>45292</v>
      </c>
      <c r="BE85" s="258"/>
    </row>
    <row r="86" spans="9:57" ht="31.5" customHeight="1" x14ac:dyDescent="0.2">
      <c r="I86" s="232"/>
      <c r="J86" s="234"/>
      <c r="K86" s="232"/>
      <c r="L86" s="239"/>
      <c r="M86" s="223"/>
      <c r="N86" s="239"/>
      <c r="O86" s="223"/>
      <c r="P86" s="223"/>
      <c r="Q86" s="223"/>
      <c r="R86" s="279"/>
      <c r="S86" s="239"/>
      <c r="T86" s="239"/>
      <c r="U86" s="293"/>
      <c r="V86" s="239"/>
      <c r="W86" s="150"/>
      <c r="X86" s="150"/>
      <c r="Y86" s="151"/>
      <c r="Z86" s="272"/>
      <c r="AA86" s="272"/>
      <c r="AB86" s="272"/>
      <c r="AC86" s="223"/>
      <c r="AD86" s="286"/>
      <c r="AE86" s="286"/>
      <c r="AF86" s="279"/>
      <c r="AG86" s="281"/>
      <c r="AH86" s="253"/>
      <c r="AI86" s="253"/>
      <c r="AJ86" s="151"/>
      <c r="AK86" s="272"/>
      <c r="AL86" s="151"/>
      <c r="AM86" s="175"/>
      <c r="AN86" s="178"/>
      <c r="AO86" s="181"/>
      <c r="AP86" s="151"/>
      <c r="AQ86" s="272"/>
      <c r="AR86" s="212"/>
      <c r="AS86" s="253"/>
      <c r="AT86" s="253"/>
      <c r="AU86" s="253"/>
      <c r="AV86" s="215"/>
      <c r="AW86" s="218"/>
      <c r="AX86" s="253"/>
      <c r="AY86" s="253"/>
      <c r="AZ86" s="39" t="s">
        <v>144</v>
      </c>
      <c r="BA86" s="27" t="s">
        <v>384</v>
      </c>
      <c r="BB86" s="40" t="s">
        <v>403</v>
      </c>
      <c r="BC86" s="40" t="s">
        <v>178</v>
      </c>
      <c r="BD86" s="41">
        <v>45292</v>
      </c>
      <c r="BE86" s="258"/>
    </row>
    <row r="87" spans="9:57" ht="42.75" customHeight="1" x14ac:dyDescent="0.2">
      <c r="I87" s="232"/>
      <c r="J87" s="234"/>
      <c r="K87" s="232"/>
      <c r="L87" s="239"/>
      <c r="M87" s="223"/>
      <c r="N87" s="239"/>
      <c r="O87" s="223"/>
      <c r="P87" s="223"/>
      <c r="Q87" s="223"/>
      <c r="R87" s="279"/>
      <c r="S87" s="223" t="s">
        <v>233</v>
      </c>
      <c r="T87" s="223" t="s">
        <v>126</v>
      </c>
      <c r="U87" s="212">
        <v>14300</v>
      </c>
      <c r="V87" s="223" t="s">
        <v>234</v>
      </c>
      <c r="W87" s="150"/>
      <c r="X87" s="150"/>
      <c r="Y87" s="149" t="s">
        <v>227</v>
      </c>
      <c r="Z87" s="149">
        <v>19448</v>
      </c>
      <c r="AA87" s="149">
        <v>3750</v>
      </c>
      <c r="AB87" s="289">
        <f>23788+29830</f>
        <v>53618</v>
      </c>
      <c r="AC87" s="223"/>
      <c r="AD87" s="286"/>
      <c r="AE87" s="286"/>
      <c r="AF87" s="279"/>
      <c r="AG87" s="281"/>
      <c r="AH87" s="253"/>
      <c r="AI87" s="253"/>
      <c r="AJ87" s="158" t="s">
        <v>235</v>
      </c>
      <c r="AK87" s="223"/>
      <c r="AL87" s="149"/>
      <c r="AM87" s="173">
        <v>0.05</v>
      </c>
      <c r="AN87" s="176" t="s">
        <v>375</v>
      </c>
      <c r="AO87" s="179" t="s">
        <v>374</v>
      </c>
      <c r="AP87" s="149">
        <v>319</v>
      </c>
      <c r="AQ87" s="223"/>
      <c r="AR87" s="271"/>
      <c r="AS87" s="253"/>
      <c r="AT87" s="253"/>
      <c r="AU87" s="253"/>
      <c r="AV87" s="213">
        <f>46110834+50000000+50000000</f>
        <v>146110834</v>
      </c>
      <c r="AW87" s="216" t="s">
        <v>148</v>
      </c>
      <c r="AX87" s="253"/>
      <c r="AY87" s="253"/>
      <c r="AZ87" s="39" t="s">
        <v>144</v>
      </c>
      <c r="BA87" s="27" t="s">
        <v>145</v>
      </c>
      <c r="BB87" s="40" t="s">
        <v>146</v>
      </c>
      <c r="BC87" s="39" t="s">
        <v>178</v>
      </c>
      <c r="BD87" s="41">
        <v>45292</v>
      </c>
      <c r="BE87" s="258"/>
    </row>
    <row r="88" spans="9:57" ht="15" x14ac:dyDescent="0.2">
      <c r="I88" s="232"/>
      <c r="J88" s="234"/>
      <c r="K88" s="232"/>
      <c r="L88" s="239"/>
      <c r="M88" s="223"/>
      <c r="N88" s="239"/>
      <c r="O88" s="223"/>
      <c r="P88" s="223"/>
      <c r="Q88" s="223"/>
      <c r="R88" s="279"/>
      <c r="S88" s="223"/>
      <c r="T88" s="223"/>
      <c r="U88" s="212"/>
      <c r="V88" s="223"/>
      <c r="W88" s="150"/>
      <c r="X88" s="150"/>
      <c r="Y88" s="150"/>
      <c r="Z88" s="150"/>
      <c r="AA88" s="150"/>
      <c r="AB88" s="290"/>
      <c r="AC88" s="223"/>
      <c r="AD88" s="286"/>
      <c r="AE88" s="286"/>
      <c r="AF88" s="279"/>
      <c r="AG88" s="281"/>
      <c r="AH88" s="253"/>
      <c r="AI88" s="253"/>
      <c r="AJ88" s="159"/>
      <c r="AK88" s="223"/>
      <c r="AL88" s="150"/>
      <c r="AM88" s="174"/>
      <c r="AN88" s="177"/>
      <c r="AO88" s="180"/>
      <c r="AP88" s="150"/>
      <c r="AQ88" s="223"/>
      <c r="AR88" s="271"/>
      <c r="AS88" s="253"/>
      <c r="AT88" s="253"/>
      <c r="AU88" s="253"/>
      <c r="AV88" s="214"/>
      <c r="AW88" s="217"/>
      <c r="AX88" s="253"/>
      <c r="AY88" s="253"/>
      <c r="AZ88" s="39" t="s">
        <v>144</v>
      </c>
      <c r="BA88" s="27" t="s">
        <v>391</v>
      </c>
      <c r="BB88" s="53" t="s">
        <v>407</v>
      </c>
      <c r="BC88" s="39" t="s">
        <v>178</v>
      </c>
      <c r="BD88" s="41">
        <v>45292</v>
      </c>
      <c r="BE88" s="258"/>
    </row>
    <row r="89" spans="9:57" ht="15" x14ac:dyDescent="0.2">
      <c r="I89" s="232"/>
      <c r="J89" s="234"/>
      <c r="K89" s="232"/>
      <c r="L89" s="239"/>
      <c r="M89" s="223"/>
      <c r="N89" s="239"/>
      <c r="O89" s="223"/>
      <c r="P89" s="223"/>
      <c r="Q89" s="223"/>
      <c r="R89" s="279"/>
      <c r="S89" s="223"/>
      <c r="T89" s="223"/>
      <c r="U89" s="212"/>
      <c r="V89" s="223"/>
      <c r="W89" s="151"/>
      <c r="X89" s="151"/>
      <c r="Y89" s="151"/>
      <c r="Z89" s="150"/>
      <c r="AA89" s="150"/>
      <c r="AB89" s="290"/>
      <c r="AC89" s="223"/>
      <c r="AD89" s="286"/>
      <c r="AE89" s="286"/>
      <c r="AF89" s="279"/>
      <c r="AG89" s="281"/>
      <c r="AH89" s="253"/>
      <c r="AI89" s="253"/>
      <c r="AJ89" s="160"/>
      <c r="AK89" s="223"/>
      <c r="AL89" s="151"/>
      <c r="AM89" s="175"/>
      <c r="AN89" s="178"/>
      <c r="AO89" s="181"/>
      <c r="AP89" s="151"/>
      <c r="AQ89" s="223"/>
      <c r="AR89" s="271"/>
      <c r="AS89" s="253"/>
      <c r="AT89" s="253"/>
      <c r="AU89" s="253"/>
      <c r="AV89" s="215"/>
      <c r="AW89" s="218"/>
      <c r="AX89" s="253"/>
      <c r="AY89" s="253"/>
      <c r="AZ89" s="39" t="s">
        <v>144</v>
      </c>
      <c r="BA89" s="27" t="s">
        <v>392</v>
      </c>
      <c r="BB89" s="53" t="s">
        <v>407</v>
      </c>
      <c r="BC89" s="39" t="s">
        <v>178</v>
      </c>
      <c r="BD89" s="41">
        <v>45292</v>
      </c>
      <c r="BE89" s="258"/>
    </row>
    <row r="90" spans="9:57" ht="47.25" customHeight="1" x14ac:dyDescent="0.2">
      <c r="I90" s="232"/>
      <c r="J90" s="234"/>
      <c r="K90" s="232"/>
      <c r="L90" s="239"/>
      <c r="M90" s="223"/>
      <c r="N90" s="239"/>
      <c r="O90" s="223"/>
      <c r="P90" s="223"/>
      <c r="Q90" s="223"/>
      <c r="R90" s="279"/>
      <c r="S90" s="223"/>
      <c r="T90" s="223"/>
      <c r="U90" s="212"/>
      <c r="V90" s="223"/>
      <c r="W90" s="223"/>
      <c r="X90" s="223" t="s">
        <v>130</v>
      </c>
      <c r="Y90" s="149" t="s">
        <v>236</v>
      </c>
      <c r="Z90" s="150"/>
      <c r="AA90" s="150"/>
      <c r="AB90" s="290"/>
      <c r="AC90" s="223"/>
      <c r="AD90" s="286"/>
      <c r="AE90" s="286"/>
      <c r="AF90" s="279"/>
      <c r="AG90" s="281"/>
      <c r="AH90" s="253"/>
      <c r="AI90" s="253"/>
      <c r="AJ90" s="219" t="s">
        <v>237</v>
      </c>
      <c r="AK90" s="223"/>
      <c r="AL90" s="149"/>
      <c r="AM90" s="173">
        <v>0.04</v>
      </c>
      <c r="AN90" s="176" t="s">
        <v>375</v>
      </c>
      <c r="AO90" s="179" t="s">
        <v>374</v>
      </c>
      <c r="AP90" s="149">
        <v>319</v>
      </c>
      <c r="AQ90" s="223"/>
      <c r="AR90" s="271"/>
      <c r="AS90" s="253"/>
      <c r="AT90" s="253"/>
      <c r="AU90" s="253"/>
      <c r="AV90" s="103">
        <f>173812623.6</f>
        <v>173812623.59999999</v>
      </c>
      <c r="AW90" s="39" t="s">
        <v>141</v>
      </c>
      <c r="AX90" s="253"/>
      <c r="AY90" s="253"/>
      <c r="AZ90" s="39" t="s">
        <v>144</v>
      </c>
      <c r="BA90" s="27" t="s">
        <v>145</v>
      </c>
      <c r="BB90" s="40" t="s">
        <v>146</v>
      </c>
      <c r="BC90" s="39" t="s">
        <v>141</v>
      </c>
      <c r="BD90" s="41">
        <v>45292</v>
      </c>
      <c r="BE90" s="258"/>
    </row>
    <row r="91" spans="9:57" ht="15" x14ac:dyDescent="0.2">
      <c r="I91" s="232"/>
      <c r="J91" s="234"/>
      <c r="K91" s="232"/>
      <c r="L91" s="239"/>
      <c r="M91" s="223"/>
      <c r="N91" s="239"/>
      <c r="O91" s="223"/>
      <c r="P91" s="223"/>
      <c r="Q91" s="223"/>
      <c r="R91" s="279"/>
      <c r="S91" s="223"/>
      <c r="T91" s="223"/>
      <c r="U91" s="212"/>
      <c r="V91" s="223"/>
      <c r="W91" s="223"/>
      <c r="X91" s="223"/>
      <c r="Y91" s="150"/>
      <c r="Z91" s="150"/>
      <c r="AA91" s="150"/>
      <c r="AB91" s="290"/>
      <c r="AC91" s="223"/>
      <c r="AD91" s="286"/>
      <c r="AE91" s="286"/>
      <c r="AF91" s="279"/>
      <c r="AG91" s="281"/>
      <c r="AH91" s="253"/>
      <c r="AI91" s="253"/>
      <c r="AJ91" s="220"/>
      <c r="AK91" s="223"/>
      <c r="AL91" s="150"/>
      <c r="AM91" s="174"/>
      <c r="AN91" s="177"/>
      <c r="AO91" s="180"/>
      <c r="AP91" s="150"/>
      <c r="AQ91" s="223"/>
      <c r="AR91" s="271"/>
      <c r="AS91" s="253"/>
      <c r="AT91" s="253"/>
      <c r="AU91" s="253"/>
      <c r="AV91" s="213">
        <v>142647950</v>
      </c>
      <c r="AW91" s="216" t="s">
        <v>148</v>
      </c>
      <c r="AX91" s="253"/>
      <c r="AY91" s="253"/>
      <c r="AZ91" s="39" t="s">
        <v>144</v>
      </c>
      <c r="BA91" s="27" t="s">
        <v>388</v>
      </c>
      <c r="BB91" s="40" t="s">
        <v>403</v>
      </c>
      <c r="BC91" s="39" t="s">
        <v>178</v>
      </c>
      <c r="BD91" s="41">
        <v>45292</v>
      </c>
      <c r="BE91" s="258"/>
    </row>
    <row r="92" spans="9:57" ht="15" x14ac:dyDescent="0.2">
      <c r="I92" s="232"/>
      <c r="J92" s="234"/>
      <c r="K92" s="232"/>
      <c r="L92" s="239"/>
      <c r="M92" s="223"/>
      <c r="N92" s="239"/>
      <c r="O92" s="223"/>
      <c r="P92" s="223"/>
      <c r="Q92" s="223"/>
      <c r="R92" s="279"/>
      <c r="S92" s="223"/>
      <c r="T92" s="223"/>
      <c r="U92" s="212"/>
      <c r="V92" s="223"/>
      <c r="W92" s="223"/>
      <c r="X92" s="223"/>
      <c r="Y92" s="150"/>
      <c r="Z92" s="150"/>
      <c r="AA92" s="150"/>
      <c r="AB92" s="290"/>
      <c r="AC92" s="223"/>
      <c r="AD92" s="286"/>
      <c r="AE92" s="286"/>
      <c r="AF92" s="279"/>
      <c r="AG92" s="281"/>
      <c r="AH92" s="253"/>
      <c r="AI92" s="253"/>
      <c r="AJ92" s="220"/>
      <c r="AK92" s="223"/>
      <c r="AL92" s="150"/>
      <c r="AM92" s="174"/>
      <c r="AN92" s="177"/>
      <c r="AO92" s="180"/>
      <c r="AP92" s="150"/>
      <c r="AQ92" s="223"/>
      <c r="AR92" s="271"/>
      <c r="AS92" s="253"/>
      <c r="AT92" s="253"/>
      <c r="AU92" s="253"/>
      <c r="AV92" s="214"/>
      <c r="AW92" s="217"/>
      <c r="AX92" s="253"/>
      <c r="AY92" s="253"/>
      <c r="AZ92" s="39" t="s">
        <v>144</v>
      </c>
      <c r="BA92" s="27" t="s">
        <v>393</v>
      </c>
      <c r="BB92" s="53" t="s">
        <v>407</v>
      </c>
      <c r="BC92" s="39" t="s">
        <v>178</v>
      </c>
      <c r="BD92" s="41">
        <v>45292</v>
      </c>
      <c r="BE92" s="258"/>
    </row>
    <row r="93" spans="9:57" ht="15" x14ac:dyDescent="0.2">
      <c r="I93" s="232"/>
      <c r="J93" s="234"/>
      <c r="K93" s="232"/>
      <c r="L93" s="239"/>
      <c r="M93" s="223"/>
      <c r="N93" s="239"/>
      <c r="O93" s="223"/>
      <c r="P93" s="223"/>
      <c r="Q93" s="223"/>
      <c r="R93" s="279"/>
      <c r="S93" s="223"/>
      <c r="T93" s="223"/>
      <c r="U93" s="212"/>
      <c r="V93" s="223"/>
      <c r="W93" s="223"/>
      <c r="X93" s="223"/>
      <c r="Y93" s="150"/>
      <c r="Z93" s="150"/>
      <c r="AA93" s="150"/>
      <c r="AB93" s="290"/>
      <c r="AC93" s="223"/>
      <c r="AD93" s="286"/>
      <c r="AE93" s="286"/>
      <c r="AF93" s="279"/>
      <c r="AG93" s="281"/>
      <c r="AH93" s="253"/>
      <c r="AI93" s="253"/>
      <c r="AJ93" s="221"/>
      <c r="AK93" s="223"/>
      <c r="AL93" s="151"/>
      <c r="AM93" s="175"/>
      <c r="AN93" s="178"/>
      <c r="AO93" s="181"/>
      <c r="AP93" s="151"/>
      <c r="AQ93" s="223"/>
      <c r="AR93" s="271"/>
      <c r="AS93" s="253"/>
      <c r="AT93" s="253"/>
      <c r="AU93" s="253"/>
      <c r="AV93" s="215"/>
      <c r="AW93" s="218"/>
      <c r="AX93" s="253"/>
      <c r="AY93" s="253"/>
      <c r="AZ93" s="39" t="s">
        <v>144</v>
      </c>
      <c r="BA93" s="27" t="s">
        <v>384</v>
      </c>
      <c r="BB93" s="40" t="s">
        <v>403</v>
      </c>
      <c r="BC93" s="39" t="s">
        <v>178</v>
      </c>
      <c r="BD93" s="41">
        <v>45292</v>
      </c>
      <c r="BE93" s="258"/>
    </row>
    <row r="94" spans="9:57" ht="47.25" customHeight="1" x14ac:dyDescent="0.2">
      <c r="I94" s="232"/>
      <c r="J94" s="234"/>
      <c r="K94" s="232"/>
      <c r="L94" s="239"/>
      <c r="M94" s="223"/>
      <c r="N94" s="239"/>
      <c r="O94" s="223"/>
      <c r="P94" s="223"/>
      <c r="Q94" s="223"/>
      <c r="R94" s="279"/>
      <c r="S94" s="223"/>
      <c r="T94" s="223"/>
      <c r="U94" s="212"/>
      <c r="V94" s="223"/>
      <c r="W94" s="223"/>
      <c r="X94" s="223"/>
      <c r="Y94" s="150"/>
      <c r="Z94" s="150"/>
      <c r="AA94" s="150"/>
      <c r="AB94" s="290"/>
      <c r="AC94" s="223"/>
      <c r="AD94" s="286"/>
      <c r="AE94" s="286"/>
      <c r="AF94" s="279"/>
      <c r="AG94" s="281"/>
      <c r="AH94" s="253"/>
      <c r="AI94" s="253"/>
      <c r="AJ94" s="219" t="s">
        <v>238</v>
      </c>
      <c r="AK94" s="223"/>
      <c r="AL94" s="149"/>
      <c r="AM94" s="173">
        <v>0.04</v>
      </c>
      <c r="AN94" s="176" t="s">
        <v>375</v>
      </c>
      <c r="AO94" s="179" t="s">
        <v>374</v>
      </c>
      <c r="AP94" s="149">
        <v>319</v>
      </c>
      <c r="AQ94" s="223"/>
      <c r="AR94" s="271"/>
      <c r="AS94" s="253"/>
      <c r="AT94" s="253"/>
      <c r="AU94" s="253"/>
      <c r="AV94" s="103">
        <v>150019623.59999999</v>
      </c>
      <c r="AW94" s="39" t="s">
        <v>141</v>
      </c>
      <c r="AX94" s="253"/>
      <c r="AY94" s="253"/>
      <c r="AZ94" s="39" t="s">
        <v>144</v>
      </c>
      <c r="BA94" s="27" t="s">
        <v>145</v>
      </c>
      <c r="BB94" s="40" t="s">
        <v>146</v>
      </c>
      <c r="BC94" s="39" t="s">
        <v>141</v>
      </c>
      <c r="BD94" s="41">
        <v>45292</v>
      </c>
      <c r="BE94" s="258"/>
    </row>
    <row r="95" spans="9:57" ht="15" x14ac:dyDescent="0.2">
      <c r="I95" s="232"/>
      <c r="J95" s="234"/>
      <c r="K95" s="232"/>
      <c r="L95" s="239"/>
      <c r="M95" s="223"/>
      <c r="N95" s="239"/>
      <c r="O95" s="223"/>
      <c r="P95" s="223"/>
      <c r="Q95" s="223"/>
      <c r="R95" s="279"/>
      <c r="S95" s="38"/>
      <c r="T95" s="38"/>
      <c r="U95" s="35"/>
      <c r="V95" s="38"/>
      <c r="W95" s="223"/>
      <c r="X95" s="223"/>
      <c r="Y95" s="150"/>
      <c r="Z95" s="150"/>
      <c r="AA95" s="150"/>
      <c r="AB95" s="290"/>
      <c r="AC95" s="223"/>
      <c r="AD95" s="286"/>
      <c r="AE95" s="286"/>
      <c r="AF95" s="279"/>
      <c r="AG95" s="281"/>
      <c r="AH95" s="253"/>
      <c r="AI95" s="253"/>
      <c r="AJ95" s="220"/>
      <c r="AK95" s="223"/>
      <c r="AL95" s="150"/>
      <c r="AM95" s="174"/>
      <c r="AN95" s="177"/>
      <c r="AO95" s="180"/>
      <c r="AP95" s="150"/>
      <c r="AQ95" s="223"/>
      <c r="AR95" s="271"/>
      <c r="AS95" s="253"/>
      <c r="AT95" s="253"/>
      <c r="AU95" s="253"/>
      <c r="AV95" s="213">
        <v>142647950</v>
      </c>
      <c r="AW95" s="216" t="s">
        <v>148</v>
      </c>
      <c r="AX95" s="253"/>
      <c r="AY95" s="253"/>
      <c r="AZ95" s="39" t="s">
        <v>144</v>
      </c>
      <c r="BA95" s="27" t="s">
        <v>386</v>
      </c>
      <c r="BB95" s="110" t="s">
        <v>403</v>
      </c>
      <c r="BC95" s="39" t="s">
        <v>178</v>
      </c>
      <c r="BD95" s="41">
        <v>45292</v>
      </c>
      <c r="BE95" s="258"/>
    </row>
    <row r="96" spans="9:57" ht="15" x14ac:dyDescent="0.2">
      <c r="I96" s="232"/>
      <c r="J96" s="234"/>
      <c r="K96" s="232"/>
      <c r="L96" s="239"/>
      <c r="M96" s="223"/>
      <c r="N96" s="239"/>
      <c r="O96" s="223"/>
      <c r="P96" s="223"/>
      <c r="Q96" s="223"/>
      <c r="R96" s="279"/>
      <c r="S96" s="38"/>
      <c r="T96" s="38"/>
      <c r="U96" s="35"/>
      <c r="V96" s="38"/>
      <c r="W96" s="223"/>
      <c r="X96" s="223"/>
      <c r="Y96" s="150"/>
      <c r="Z96" s="150"/>
      <c r="AA96" s="150"/>
      <c r="AB96" s="290"/>
      <c r="AC96" s="223"/>
      <c r="AD96" s="286"/>
      <c r="AE96" s="286"/>
      <c r="AF96" s="279"/>
      <c r="AG96" s="281"/>
      <c r="AH96" s="253"/>
      <c r="AI96" s="253"/>
      <c r="AJ96" s="220"/>
      <c r="AK96" s="223"/>
      <c r="AL96" s="150"/>
      <c r="AM96" s="174"/>
      <c r="AN96" s="177"/>
      <c r="AO96" s="180"/>
      <c r="AP96" s="150"/>
      <c r="AQ96" s="223"/>
      <c r="AR96" s="271"/>
      <c r="AS96" s="253"/>
      <c r="AT96" s="253"/>
      <c r="AU96" s="253"/>
      <c r="AV96" s="214"/>
      <c r="AW96" s="217"/>
      <c r="AX96" s="253"/>
      <c r="AY96" s="253"/>
      <c r="AZ96" s="39" t="s">
        <v>144</v>
      </c>
      <c r="BA96" s="27" t="s">
        <v>393</v>
      </c>
      <c r="BB96" s="53" t="s">
        <v>407</v>
      </c>
      <c r="BC96" s="39" t="s">
        <v>178</v>
      </c>
      <c r="BD96" s="41">
        <v>45292</v>
      </c>
      <c r="BE96" s="258"/>
    </row>
    <row r="97" spans="9:57" ht="15" x14ac:dyDescent="0.2">
      <c r="I97" s="232"/>
      <c r="J97" s="234"/>
      <c r="K97" s="232"/>
      <c r="L97" s="239"/>
      <c r="M97" s="223"/>
      <c r="N97" s="239"/>
      <c r="O97" s="223"/>
      <c r="P97" s="223"/>
      <c r="Q97" s="223"/>
      <c r="R97" s="279"/>
      <c r="S97" s="38"/>
      <c r="T97" s="38"/>
      <c r="U97" s="35"/>
      <c r="V97" s="38"/>
      <c r="W97" s="223"/>
      <c r="X97" s="223"/>
      <c r="Y97" s="150"/>
      <c r="Z97" s="151"/>
      <c r="AA97" s="151"/>
      <c r="AB97" s="291"/>
      <c r="AC97" s="223"/>
      <c r="AD97" s="286"/>
      <c r="AE97" s="286"/>
      <c r="AF97" s="279"/>
      <c r="AG97" s="281"/>
      <c r="AH97" s="253"/>
      <c r="AI97" s="253"/>
      <c r="AJ97" s="221"/>
      <c r="AK97" s="223"/>
      <c r="AL97" s="151"/>
      <c r="AM97" s="175"/>
      <c r="AN97" s="178"/>
      <c r="AO97" s="181"/>
      <c r="AP97" s="151"/>
      <c r="AQ97" s="223"/>
      <c r="AR97" s="271"/>
      <c r="AS97" s="253"/>
      <c r="AT97" s="253"/>
      <c r="AU97" s="253"/>
      <c r="AV97" s="215"/>
      <c r="AW97" s="218"/>
      <c r="AX97" s="253"/>
      <c r="AY97" s="253"/>
      <c r="AZ97" s="39" t="s">
        <v>144</v>
      </c>
      <c r="BA97" s="27" t="s">
        <v>384</v>
      </c>
      <c r="BB97" s="40" t="s">
        <v>403</v>
      </c>
      <c r="BC97" s="39" t="s">
        <v>178</v>
      </c>
      <c r="BD97" s="41">
        <v>45292</v>
      </c>
      <c r="BE97" s="258"/>
    </row>
    <row r="98" spans="9:57" ht="47.25" customHeight="1" x14ac:dyDescent="0.2">
      <c r="I98" s="232"/>
      <c r="J98" s="234"/>
      <c r="K98" s="232"/>
      <c r="L98" s="239"/>
      <c r="M98" s="223"/>
      <c r="N98" s="239"/>
      <c r="O98" s="223"/>
      <c r="P98" s="223"/>
      <c r="Q98" s="223"/>
      <c r="R98" s="279"/>
      <c r="S98" s="294" t="s">
        <v>239</v>
      </c>
      <c r="T98" s="294" t="s">
        <v>126</v>
      </c>
      <c r="U98" s="295">
        <v>28</v>
      </c>
      <c r="V98" s="239" t="s">
        <v>240</v>
      </c>
      <c r="W98" s="223"/>
      <c r="X98" s="223"/>
      <c r="Y98" s="150"/>
      <c r="Z98" s="288">
        <v>18</v>
      </c>
      <c r="AA98" s="288">
        <f>+AA87/750</f>
        <v>5</v>
      </c>
      <c r="AB98" s="288">
        <f>20+10</f>
        <v>30</v>
      </c>
      <c r="AC98" s="223"/>
      <c r="AD98" s="286"/>
      <c r="AE98" s="286"/>
      <c r="AF98" s="279"/>
      <c r="AG98" s="281"/>
      <c r="AH98" s="253"/>
      <c r="AI98" s="253"/>
      <c r="AJ98" s="274" t="s">
        <v>241</v>
      </c>
      <c r="AK98" s="223"/>
      <c r="AL98" s="149"/>
      <c r="AM98" s="276">
        <v>0.1</v>
      </c>
      <c r="AN98" s="176" t="s">
        <v>375</v>
      </c>
      <c r="AO98" s="179" t="s">
        <v>374</v>
      </c>
      <c r="AP98" s="149">
        <v>319</v>
      </c>
      <c r="AQ98" s="223"/>
      <c r="AR98" s="271"/>
      <c r="AS98" s="253"/>
      <c r="AT98" s="253"/>
      <c r="AU98" s="253"/>
      <c r="AV98" s="103">
        <v>103142655</v>
      </c>
      <c r="AW98" s="39" t="s">
        <v>141</v>
      </c>
      <c r="AX98" s="253"/>
      <c r="AY98" s="253"/>
      <c r="AZ98" s="39" t="s">
        <v>144</v>
      </c>
      <c r="BA98" s="27" t="s">
        <v>145</v>
      </c>
      <c r="BB98" s="40" t="s">
        <v>146</v>
      </c>
      <c r="BC98" s="100" t="s">
        <v>141</v>
      </c>
      <c r="BD98" s="41">
        <v>45292</v>
      </c>
      <c r="BE98" s="258"/>
    </row>
    <row r="99" spans="9:57" ht="15" x14ac:dyDescent="0.2">
      <c r="I99" s="232"/>
      <c r="J99" s="234"/>
      <c r="K99" s="232"/>
      <c r="L99" s="239"/>
      <c r="M99" s="223"/>
      <c r="N99" s="239"/>
      <c r="O99" s="223"/>
      <c r="P99" s="223"/>
      <c r="Q99" s="223"/>
      <c r="R99" s="279"/>
      <c r="S99" s="294"/>
      <c r="T99" s="294"/>
      <c r="U99" s="295"/>
      <c r="V99" s="239"/>
      <c r="W99" s="223"/>
      <c r="X99" s="223"/>
      <c r="Y99" s="150"/>
      <c r="Z99" s="288"/>
      <c r="AA99" s="288"/>
      <c r="AB99" s="288"/>
      <c r="AC99" s="223"/>
      <c r="AD99" s="286"/>
      <c r="AE99" s="286"/>
      <c r="AF99" s="279"/>
      <c r="AG99" s="281"/>
      <c r="AH99" s="253"/>
      <c r="AI99" s="253"/>
      <c r="AJ99" s="274"/>
      <c r="AK99" s="223"/>
      <c r="AL99" s="150"/>
      <c r="AM99" s="276"/>
      <c r="AN99" s="177"/>
      <c r="AO99" s="180"/>
      <c r="AP99" s="150"/>
      <c r="AQ99" s="223"/>
      <c r="AR99" s="271"/>
      <c r="AS99" s="253"/>
      <c r="AT99" s="253"/>
      <c r="AU99" s="253"/>
      <c r="AV99" s="213">
        <v>162647957</v>
      </c>
      <c r="AW99" s="216" t="s">
        <v>148</v>
      </c>
      <c r="AX99" s="253"/>
      <c r="AY99" s="253"/>
      <c r="AZ99" s="39" t="s">
        <v>144</v>
      </c>
      <c r="BA99" s="27" t="s">
        <v>356</v>
      </c>
      <c r="BB99" s="53" t="s">
        <v>407</v>
      </c>
      <c r="BC99" s="100" t="s">
        <v>178</v>
      </c>
      <c r="BD99" s="41">
        <v>45292</v>
      </c>
      <c r="BE99" s="258"/>
    </row>
    <row r="100" spans="9:57" ht="15" x14ac:dyDescent="0.2">
      <c r="I100" s="232"/>
      <c r="J100" s="234"/>
      <c r="K100" s="232"/>
      <c r="L100" s="239"/>
      <c r="M100" s="223"/>
      <c r="N100" s="239"/>
      <c r="O100" s="223"/>
      <c r="P100" s="223"/>
      <c r="Q100" s="223"/>
      <c r="R100" s="279"/>
      <c r="S100" s="294"/>
      <c r="T100" s="294"/>
      <c r="U100" s="295"/>
      <c r="V100" s="239"/>
      <c r="W100" s="223"/>
      <c r="X100" s="223"/>
      <c r="Y100" s="150"/>
      <c r="Z100" s="288"/>
      <c r="AA100" s="288"/>
      <c r="AB100" s="288"/>
      <c r="AC100" s="223"/>
      <c r="AD100" s="286"/>
      <c r="AE100" s="286"/>
      <c r="AF100" s="279"/>
      <c r="AG100" s="281"/>
      <c r="AH100" s="253"/>
      <c r="AI100" s="253"/>
      <c r="AJ100" s="274"/>
      <c r="AK100" s="223"/>
      <c r="AL100" s="150"/>
      <c r="AM100" s="276"/>
      <c r="AN100" s="177"/>
      <c r="AO100" s="180"/>
      <c r="AP100" s="150"/>
      <c r="AQ100" s="223"/>
      <c r="AR100" s="271"/>
      <c r="AS100" s="253"/>
      <c r="AT100" s="253"/>
      <c r="AU100" s="253"/>
      <c r="AV100" s="214"/>
      <c r="AW100" s="217"/>
      <c r="AX100" s="253"/>
      <c r="AY100" s="253"/>
      <c r="AZ100" s="39" t="s">
        <v>144</v>
      </c>
      <c r="BA100" s="27" t="s">
        <v>394</v>
      </c>
      <c r="BB100" s="100" t="s">
        <v>403</v>
      </c>
      <c r="BC100" s="100" t="s">
        <v>178</v>
      </c>
      <c r="BD100" s="41">
        <v>45292</v>
      </c>
      <c r="BE100" s="258"/>
    </row>
    <row r="101" spans="9:57" ht="15" x14ac:dyDescent="0.2">
      <c r="I101" s="232"/>
      <c r="J101" s="234"/>
      <c r="K101" s="232"/>
      <c r="L101" s="239"/>
      <c r="M101" s="223"/>
      <c r="N101" s="239"/>
      <c r="O101" s="223"/>
      <c r="P101" s="223"/>
      <c r="Q101" s="223"/>
      <c r="R101" s="279"/>
      <c r="S101" s="294"/>
      <c r="T101" s="294"/>
      <c r="U101" s="295"/>
      <c r="V101" s="239"/>
      <c r="W101" s="223"/>
      <c r="X101" s="223"/>
      <c r="Y101" s="151"/>
      <c r="Z101" s="288"/>
      <c r="AA101" s="288"/>
      <c r="AB101" s="288"/>
      <c r="AC101" s="223"/>
      <c r="AD101" s="286"/>
      <c r="AE101" s="286"/>
      <c r="AF101" s="279"/>
      <c r="AG101" s="281"/>
      <c r="AH101" s="253"/>
      <c r="AI101" s="253"/>
      <c r="AJ101" s="274"/>
      <c r="AK101" s="223"/>
      <c r="AL101" s="151"/>
      <c r="AM101" s="276"/>
      <c r="AN101" s="178"/>
      <c r="AO101" s="181"/>
      <c r="AP101" s="151"/>
      <c r="AQ101" s="223"/>
      <c r="AR101" s="271"/>
      <c r="AS101" s="253"/>
      <c r="AT101" s="253"/>
      <c r="AU101" s="253"/>
      <c r="AV101" s="215"/>
      <c r="AW101" s="218"/>
      <c r="AX101" s="253"/>
      <c r="AY101" s="253"/>
      <c r="AZ101" s="39" t="s">
        <v>144</v>
      </c>
      <c r="BA101" s="27" t="s">
        <v>384</v>
      </c>
      <c r="BB101" s="40" t="s">
        <v>403</v>
      </c>
      <c r="BC101" s="100" t="s">
        <v>178</v>
      </c>
      <c r="BD101" s="41">
        <v>45292</v>
      </c>
      <c r="BE101" s="258"/>
    </row>
    <row r="102" spans="9:57" ht="47.25" customHeight="1" x14ac:dyDescent="0.2">
      <c r="I102" s="232"/>
      <c r="J102" s="234"/>
      <c r="K102" s="232"/>
      <c r="L102" s="239"/>
      <c r="M102" s="223"/>
      <c r="N102" s="239"/>
      <c r="O102" s="223"/>
      <c r="P102" s="223"/>
      <c r="Q102" s="223"/>
      <c r="S102" s="93"/>
      <c r="T102" s="92"/>
      <c r="U102" s="93"/>
      <c r="V102" s="93"/>
      <c r="W102" s="93"/>
      <c r="X102" s="92"/>
      <c r="Y102" s="93"/>
      <c r="Z102" s="93"/>
      <c r="AA102" s="93"/>
      <c r="AB102" s="93"/>
      <c r="AC102" s="93"/>
      <c r="AD102" s="93"/>
      <c r="AE102" s="93"/>
      <c r="AF102" s="93"/>
      <c r="AG102" s="93"/>
      <c r="AH102" s="93"/>
      <c r="AI102" s="93"/>
      <c r="AJ102" s="93"/>
      <c r="AK102" s="93"/>
      <c r="AL102" s="93"/>
      <c r="AM102" s="93"/>
      <c r="AN102" s="44"/>
      <c r="AO102" s="45"/>
      <c r="AP102" s="94"/>
      <c r="AQ102" s="46"/>
      <c r="AR102" s="46"/>
      <c r="AS102" s="47"/>
      <c r="AT102" s="47"/>
      <c r="AU102" s="47"/>
      <c r="AV102" s="57"/>
      <c r="AW102" s="47"/>
      <c r="AX102" s="47"/>
      <c r="AY102" s="47"/>
      <c r="AZ102" s="47"/>
      <c r="BA102" s="47"/>
      <c r="BB102" s="48"/>
      <c r="BC102" s="49"/>
      <c r="BD102" s="120"/>
      <c r="BE102" s="48"/>
    </row>
    <row r="103" spans="9:57" ht="47.25" customHeight="1" x14ac:dyDescent="0.2">
      <c r="I103" s="232"/>
      <c r="J103" s="234"/>
      <c r="K103" s="232"/>
      <c r="L103" s="239"/>
      <c r="M103" s="223"/>
      <c r="N103" s="239"/>
      <c r="O103" s="223"/>
      <c r="P103" s="223"/>
      <c r="Q103" s="223"/>
      <c r="R103" s="294" t="s">
        <v>242</v>
      </c>
      <c r="S103" s="239" t="s">
        <v>243</v>
      </c>
      <c r="T103" s="239" t="s">
        <v>126</v>
      </c>
      <c r="U103" s="293">
        <v>27432</v>
      </c>
      <c r="V103" s="239" t="s">
        <v>244</v>
      </c>
      <c r="W103" s="223"/>
      <c r="X103" s="223" t="s">
        <v>130</v>
      </c>
      <c r="Y103" s="223" t="s">
        <v>245</v>
      </c>
      <c r="Z103" s="272">
        <v>24984</v>
      </c>
      <c r="AA103" s="272">
        <v>18713</v>
      </c>
      <c r="AB103" s="272">
        <f>75385+66795</f>
        <v>142180</v>
      </c>
      <c r="AC103" s="223" t="s">
        <v>132</v>
      </c>
      <c r="AD103" s="286" t="s">
        <v>133</v>
      </c>
      <c r="AE103" s="286" t="s">
        <v>219</v>
      </c>
      <c r="AF103" s="278" t="s">
        <v>246</v>
      </c>
      <c r="AG103" s="282" t="s">
        <v>247</v>
      </c>
      <c r="AH103" s="265">
        <v>2021130010230</v>
      </c>
      <c r="AI103" s="265" t="s">
        <v>248</v>
      </c>
      <c r="AJ103" s="190" t="s">
        <v>249</v>
      </c>
      <c r="AK103" s="273"/>
      <c r="AL103" s="193"/>
      <c r="AM103" s="196">
        <v>0.1</v>
      </c>
      <c r="AN103" s="176" t="s">
        <v>375</v>
      </c>
      <c r="AO103" s="179" t="s">
        <v>374</v>
      </c>
      <c r="AP103" s="149">
        <v>319</v>
      </c>
      <c r="AQ103" s="212">
        <v>18713</v>
      </c>
      <c r="AR103" s="212">
        <v>11327</v>
      </c>
      <c r="AS103" s="265" t="s">
        <v>139</v>
      </c>
      <c r="AT103" s="253" t="s">
        <v>342</v>
      </c>
      <c r="AU103" s="265" t="s">
        <v>140</v>
      </c>
      <c r="AV103" s="209">
        <v>163529901.74250001</v>
      </c>
      <c r="AW103" s="200" t="s">
        <v>178</v>
      </c>
      <c r="AX103" s="265" t="s">
        <v>247</v>
      </c>
      <c r="AY103" s="265" t="s">
        <v>250</v>
      </c>
      <c r="AZ103" s="39" t="s">
        <v>144</v>
      </c>
      <c r="BA103" s="27" t="s">
        <v>145</v>
      </c>
      <c r="BB103" s="40" t="s">
        <v>146</v>
      </c>
      <c r="BC103" s="39" t="s">
        <v>178</v>
      </c>
      <c r="BD103" s="41">
        <v>45292</v>
      </c>
      <c r="BE103" s="260"/>
    </row>
    <row r="104" spans="9:57" ht="15" x14ac:dyDescent="0.2">
      <c r="I104" s="232"/>
      <c r="J104" s="234"/>
      <c r="K104" s="232"/>
      <c r="L104" s="239"/>
      <c r="M104" s="223"/>
      <c r="N104" s="239"/>
      <c r="O104" s="223"/>
      <c r="P104" s="223"/>
      <c r="Q104" s="223"/>
      <c r="R104" s="294"/>
      <c r="S104" s="239"/>
      <c r="T104" s="239"/>
      <c r="U104" s="293"/>
      <c r="V104" s="239"/>
      <c r="W104" s="223"/>
      <c r="X104" s="223"/>
      <c r="Y104" s="223"/>
      <c r="Z104" s="272"/>
      <c r="AA104" s="272"/>
      <c r="AB104" s="272"/>
      <c r="AC104" s="223"/>
      <c r="AD104" s="286"/>
      <c r="AE104" s="286"/>
      <c r="AF104" s="278"/>
      <c r="AG104" s="282"/>
      <c r="AH104" s="265"/>
      <c r="AI104" s="265"/>
      <c r="AJ104" s="191"/>
      <c r="AK104" s="273"/>
      <c r="AL104" s="194"/>
      <c r="AM104" s="197"/>
      <c r="AN104" s="177"/>
      <c r="AO104" s="180"/>
      <c r="AP104" s="150"/>
      <c r="AQ104" s="212"/>
      <c r="AR104" s="212"/>
      <c r="AS104" s="265"/>
      <c r="AT104" s="253"/>
      <c r="AU104" s="265"/>
      <c r="AV104" s="210"/>
      <c r="AW104" s="201"/>
      <c r="AX104" s="265"/>
      <c r="AY104" s="265"/>
      <c r="AZ104" s="39" t="s">
        <v>144</v>
      </c>
      <c r="BA104" s="27" t="s">
        <v>390</v>
      </c>
      <c r="BB104" s="40" t="s">
        <v>403</v>
      </c>
      <c r="BC104" s="39" t="s">
        <v>178</v>
      </c>
      <c r="BD104" s="41">
        <v>45292</v>
      </c>
      <c r="BE104" s="261"/>
    </row>
    <row r="105" spans="9:57" ht="15" x14ac:dyDescent="0.2">
      <c r="I105" s="232"/>
      <c r="J105" s="234"/>
      <c r="K105" s="232"/>
      <c r="L105" s="239"/>
      <c r="M105" s="223"/>
      <c r="N105" s="239"/>
      <c r="O105" s="223"/>
      <c r="P105" s="223"/>
      <c r="Q105" s="223"/>
      <c r="R105" s="294"/>
      <c r="S105" s="239"/>
      <c r="T105" s="239"/>
      <c r="U105" s="293"/>
      <c r="V105" s="239"/>
      <c r="W105" s="223"/>
      <c r="X105" s="223"/>
      <c r="Y105" s="223"/>
      <c r="Z105" s="272"/>
      <c r="AA105" s="272"/>
      <c r="AB105" s="272"/>
      <c r="AC105" s="223"/>
      <c r="AD105" s="286"/>
      <c r="AE105" s="286"/>
      <c r="AF105" s="278"/>
      <c r="AG105" s="282"/>
      <c r="AH105" s="265"/>
      <c r="AI105" s="265"/>
      <c r="AJ105" s="191"/>
      <c r="AK105" s="273"/>
      <c r="AL105" s="194"/>
      <c r="AM105" s="197"/>
      <c r="AN105" s="177"/>
      <c r="AO105" s="180"/>
      <c r="AP105" s="150"/>
      <c r="AQ105" s="212"/>
      <c r="AR105" s="212"/>
      <c r="AS105" s="265"/>
      <c r="AT105" s="253"/>
      <c r="AU105" s="265"/>
      <c r="AV105" s="211"/>
      <c r="AW105" s="202"/>
      <c r="AX105" s="265"/>
      <c r="AY105" s="265"/>
      <c r="AZ105" s="39" t="s">
        <v>144</v>
      </c>
      <c r="BA105" s="27" t="s">
        <v>395</v>
      </c>
      <c r="BB105" s="53" t="s">
        <v>407</v>
      </c>
      <c r="BC105" s="39" t="s">
        <v>178</v>
      </c>
      <c r="BD105" s="41">
        <v>45292</v>
      </c>
      <c r="BE105" s="261"/>
    </row>
    <row r="106" spans="9:57" ht="15" x14ac:dyDescent="0.2">
      <c r="I106" s="232"/>
      <c r="J106" s="234"/>
      <c r="K106" s="232"/>
      <c r="L106" s="239"/>
      <c r="M106" s="223"/>
      <c r="N106" s="239"/>
      <c r="O106" s="223"/>
      <c r="P106" s="223"/>
      <c r="Q106" s="223"/>
      <c r="R106" s="294"/>
      <c r="S106" s="239"/>
      <c r="T106" s="239"/>
      <c r="U106" s="293"/>
      <c r="V106" s="239"/>
      <c r="W106" s="223"/>
      <c r="X106" s="223"/>
      <c r="Y106" s="223"/>
      <c r="Z106" s="272"/>
      <c r="AA106" s="272"/>
      <c r="AB106" s="272"/>
      <c r="AC106" s="223"/>
      <c r="AD106" s="286"/>
      <c r="AE106" s="286"/>
      <c r="AF106" s="278"/>
      <c r="AG106" s="282"/>
      <c r="AH106" s="265"/>
      <c r="AI106" s="265"/>
      <c r="AJ106" s="192"/>
      <c r="AK106" s="273"/>
      <c r="AL106" s="195"/>
      <c r="AM106" s="198"/>
      <c r="AN106" s="178"/>
      <c r="AO106" s="181"/>
      <c r="AP106" s="151"/>
      <c r="AQ106" s="212"/>
      <c r="AR106" s="212"/>
      <c r="AS106" s="265"/>
      <c r="AT106" s="253"/>
      <c r="AU106" s="265"/>
      <c r="AV106" s="115">
        <v>65529901.7425</v>
      </c>
      <c r="AW106" s="61" t="s">
        <v>141</v>
      </c>
      <c r="AX106" s="265"/>
      <c r="AY106" s="265"/>
      <c r="AZ106" s="39" t="s">
        <v>144</v>
      </c>
      <c r="BA106" s="27" t="s">
        <v>396</v>
      </c>
      <c r="BB106" s="40" t="s">
        <v>403</v>
      </c>
      <c r="BC106" s="39" t="s">
        <v>141</v>
      </c>
      <c r="BD106" s="41">
        <v>45292</v>
      </c>
      <c r="BE106" s="261"/>
    </row>
    <row r="107" spans="9:57" ht="47.25" customHeight="1" x14ac:dyDescent="0.2">
      <c r="I107" s="232"/>
      <c r="J107" s="234"/>
      <c r="K107" s="232"/>
      <c r="L107" s="239"/>
      <c r="M107" s="223"/>
      <c r="N107" s="239"/>
      <c r="O107" s="223"/>
      <c r="P107" s="223"/>
      <c r="Q107" s="223"/>
      <c r="R107" s="294"/>
      <c r="S107" s="239"/>
      <c r="T107" s="239"/>
      <c r="U107" s="293"/>
      <c r="V107" s="239"/>
      <c r="W107" s="223"/>
      <c r="X107" s="223"/>
      <c r="Y107" s="223"/>
      <c r="Z107" s="272"/>
      <c r="AA107" s="272"/>
      <c r="AB107" s="272"/>
      <c r="AC107" s="223"/>
      <c r="AD107" s="286"/>
      <c r="AE107" s="286"/>
      <c r="AF107" s="278"/>
      <c r="AG107" s="282"/>
      <c r="AH107" s="265"/>
      <c r="AI107" s="265"/>
      <c r="AJ107" s="190" t="s">
        <v>251</v>
      </c>
      <c r="AK107" s="273"/>
      <c r="AL107" s="193"/>
      <c r="AM107" s="196">
        <v>0.12</v>
      </c>
      <c r="AN107" s="176" t="s">
        <v>375</v>
      </c>
      <c r="AO107" s="179" t="s">
        <v>374</v>
      </c>
      <c r="AP107" s="149">
        <v>319</v>
      </c>
      <c r="AQ107" s="212"/>
      <c r="AR107" s="212"/>
      <c r="AS107" s="265"/>
      <c r="AT107" s="253"/>
      <c r="AU107" s="265"/>
      <c r="AV107" s="188">
        <v>119529901.74250001</v>
      </c>
      <c r="AW107" s="200" t="s">
        <v>178</v>
      </c>
      <c r="AX107" s="265"/>
      <c r="AY107" s="265"/>
      <c r="AZ107" s="39" t="s">
        <v>144</v>
      </c>
      <c r="BA107" s="27" t="s">
        <v>145</v>
      </c>
      <c r="BB107" s="40" t="s">
        <v>146</v>
      </c>
      <c r="BC107" s="39" t="s">
        <v>178</v>
      </c>
      <c r="BD107" s="41">
        <v>45292</v>
      </c>
      <c r="BE107" s="261"/>
    </row>
    <row r="108" spans="9:57" ht="15" x14ac:dyDescent="0.2">
      <c r="I108" s="232"/>
      <c r="J108" s="234"/>
      <c r="K108" s="232"/>
      <c r="L108" s="239"/>
      <c r="M108" s="223"/>
      <c r="N108" s="239"/>
      <c r="O108" s="223"/>
      <c r="P108" s="223"/>
      <c r="Q108" s="223"/>
      <c r="R108" s="294"/>
      <c r="S108" s="239"/>
      <c r="T108" s="239"/>
      <c r="U108" s="293"/>
      <c r="V108" s="239"/>
      <c r="W108" s="223"/>
      <c r="X108" s="223"/>
      <c r="Y108" s="223"/>
      <c r="Z108" s="272"/>
      <c r="AA108" s="272"/>
      <c r="AB108" s="272"/>
      <c r="AC108" s="223"/>
      <c r="AD108" s="286"/>
      <c r="AE108" s="286"/>
      <c r="AF108" s="278"/>
      <c r="AG108" s="282"/>
      <c r="AH108" s="265"/>
      <c r="AI108" s="265"/>
      <c r="AJ108" s="191"/>
      <c r="AK108" s="273"/>
      <c r="AL108" s="194"/>
      <c r="AM108" s="197"/>
      <c r="AN108" s="177"/>
      <c r="AO108" s="180"/>
      <c r="AP108" s="150"/>
      <c r="AQ108" s="212"/>
      <c r="AR108" s="212"/>
      <c r="AS108" s="265"/>
      <c r="AT108" s="253"/>
      <c r="AU108" s="265"/>
      <c r="AV108" s="199"/>
      <c r="AW108" s="201"/>
      <c r="AX108" s="265"/>
      <c r="AY108" s="265"/>
      <c r="AZ108" s="39" t="s">
        <v>144</v>
      </c>
      <c r="BA108" s="27" t="s">
        <v>390</v>
      </c>
      <c r="BB108" s="40" t="s">
        <v>403</v>
      </c>
      <c r="BC108" s="39" t="s">
        <v>178</v>
      </c>
      <c r="BD108" s="41">
        <v>45292</v>
      </c>
      <c r="BE108" s="261"/>
    </row>
    <row r="109" spans="9:57" ht="15" x14ac:dyDescent="0.2">
      <c r="I109" s="232"/>
      <c r="J109" s="234"/>
      <c r="K109" s="232"/>
      <c r="L109" s="239"/>
      <c r="M109" s="223"/>
      <c r="N109" s="239"/>
      <c r="O109" s="223"/>
      <c r="P109" s="223"/>
      <c r="Q109" s="223"/>
      <c r="R109" s="294"/>
      <c r="S109" s="239"/>
      <c r="T109" s="239"/>
      <c r="U109" s="293"/>
      <c r="V109" s="239"/>
      <c r="W109" s="223"/>
      <c r="X109" s="223"/>
      <c r="Y109" s="223"/>
      <c r="Z109" s="272"/>
      <c r="AA109" s="272"/>
      <c r="AB109" s="272"/>
      <c r="AC109" s="223"/>
      <c r="AD109" s="286"/>
      <c r="AE109" s="286"/>
      <c r="AF109" s="278"/>
      <c r="AG109" s="282"/>
      <c r="AH109" s="265"/>
      <c r="AI109" s="265"/>
      <c r="AJ109" s="191"/>
      <c r="AK109" s="273"/>
      <c r="AL109" s="194"/>
      <c r="AM109" s="197"/>
      <c r="AN109" s="177"/>
      <c r="AO109" s="180"/>
      <c r="AP109" s="150"/>
      <c r="AQ109" s="212"/>
      <c r="AR109" s="212"/>
      <c r="AS109" s="265"/>
      <c r="AT109" s="253"/>
      <c r="AU109" s="265"/>
      <c r="AV109" s="189"/>
      <c r="AW109" s="202"/>
      <c r="AX109" s="265"/>
      <c r="AY109" s="265"/>
      <c r="AZ109" s="39" t="s">
        <v>144</v>
      </c>
      <c r="BA109" s="27" t="s">
        <v>395</v>
      </c>
      <c r="BB109" s="53" t="s">
        <v>407</v>
      </c>
      <c r="BC109" s="39" t="s">
        <v>178</v>
      </c>
      <c r="BD109" s="41">
        <v>45292</v>
      </c>
      <c r="BE109" s="261"/>
    </row>
    <row r="110" spans="9:57" ht="15" x14ac:dyDescent="0.2">
      <c r="I110" s="232"/>
      <c r="J110" s="234"/>
      <c r="K110" s="232"/>
      <c r="L110" s="239"/>
      <c r="M110" s="223"/>
      <c r="N110" s="239"/>
      <c r="O110" s="223"/>
      <c r="P110" s="223"/>
      <c r="Q110" s="223"/>
      <c r="R110" s="294"/>
      <c r="S110" s="239"/>
      <c r="T110" s="239"/>
      <c r="U110" s="293"/>
      <c r="V110" s="239"/>
      <c r="W110" s="223"/>
      <c r="X110" s="223"/>
      <c r="Y110" s="223"/>
      <c r="Z110" s="272"/>
      <c r="AA110" s="272"/>
      <c r="AB110" s="272"/>
      <c r="AC110" s="223"/>
      <c r="AD110" s="286"/>
      <c r="AE110" s="286"/>
      <c r="AF110" s="278"/>
      <c r="AG110" s="282"/>
      <c r="AH110" s="265"/>
      <c r="AI110" s="265"/>
      <c r="AJ110" s="192"/>
      <c r="AK110" s="273"/>
      <c r="AL110" s="195"/>
      <c r="AM110" s="198"/>
      <c r="AN110" s="178"/>
      <c r="AO110" s="181"/>
      <c r="AP110" s="151"/>
      <c r="AQ110" s="212"/>
      <c r="AR110" s="212"/>
      <c r="AS110" s="265"/>
      <c r="AT110" s="253"/>
      <c r="AU110" s="265"/>
      <c r="AV110" s="115">
        <v>65529901.7425</v>
      </c>
      <c r="AW110" s="61" t="s">
        <v>141</v>
      </c>
      <c r="AX110" s="265"/>
      <c r="AY110" s="265"/>
      <c r="AZ110" s="39" t="s">
        <v>144</v>
      </c>
      <c r="BA110" s="27" t="s">
        <v>396</v>
      </c>
      <c r="BB110" s="40" t="s">
        <v>403</v>
      </c>
      <c r="BC110" s="39" t="s">
        <v>141</v>
      </c>
      <c r="BD110" s="41">
        <v>45292</v>
      </c>
      <c r="BE110" s="261"/>
    </row>
    <row r="111" spans="9:57" ht="47.25" customHeight="1" x14ac:dyDescent="0.2">
      <c r="I111" s="232"/>
      <c r="J111" s="234"/>
      <c r="K111" s="232"/>
      <c r="L111" s="239"/>
      <c r="M111" s="223"/>
      <c r="N111" s="239"/>
      <c r="O111" s="223"/>
      <c r="P111" s="223"/>
      <c r="Q111" s="223"/>
      <c r="R111" s="294"/>
      <c r="S111" s="239"/>
      <c r="T111" s="239"/>
      <c r="U111" s="293"/>
      <c r="V111" s="239"/>
      <c r="W111" s="223"/>
      <c r="X111" s="223"/>
      <c r="Y111" s="223"/>
      <c r="Z111" s="272"/>
      <c r="AA111" s="272"/>
      <c r="AB111" s="272"/>
      <c r="AC111" s="223"/>
      <c r="AD111" s="286"/>
      <c r="AE111" s="286"/>
      <c r="AF111" s="278"/>
      <c r="AG111" s="282"/>
      <c r="AH111" s="265"/>
      <c r="AI111" s="265"/>
      <c r="AJ111" s="190" t="s">
        <v>252</v>
      </c>
      <c r="AK111" s="273"/>
      <c r="AL111" s="193"/>
      <c r="AM111" s="196">
        <v>0.12</v>
      </c>
      <c r="AN111" s="176" t="s">
        <v>375</v>
      </c>
      <c r="AO111" s="179" t="s">
        <v>374</v>
      </c>
      <c r="AP111" s="149">
        <v>319</v>
      </c>
      <c r="AQ111" s="212"/>
      <c r="AR111" s="212"/>
      <c r="AS111" s="265"/>
      <c r="AT111" s="253"/>
      <c r="AU111" s="265"/>
      <c r="AV111" s="188">
        <v>217529901.74250001</v>
      </c>
      <c r="AW111" s="200" t="s">
        <v>178</v>
      </c>
      <c r="AX111" s="265"/>
      <c r="AY111" s="265"/>
      <c r="AZ111" s="39" t="s">
        <v>144</v>
      </c>
      <c r="BA111" s="27" t="s">
        <v>145</v>
      </c>
      <c r="BB111" s="40" t="s">
        <v>146</v>
      </c>
      <c r="BC111" s="40" t="s">
        <v>178</v>
      </c>
      <c r="BD111" s="41">
        <v>45292</v>
      </c>
      <c r="BE111" s="261"/>
    </row>
    <row r="112" spans="9:57" ht="15" x14ac:dyDescent="0.2">
      <c r="I112" s="232"/>
      <c r="J112" s="234"/>
      <c r="K112" s="232"/>
      <c r="L112" s="239"/>
      <c r="M112" s="223"/>
      <c r="N112" s="239"/>
      <c r="O112" s="223"/>
      <c r="P112" s="223"/>
      <c r="Q112" s="223"/>
      <c r="R112" s="294"/>
      <c r="S112" s="239"/>
      <c r="T112" s="239"/>
      <c r="U112" s="293"/>
      <c r="V112" s="239"/>
      <c r="W112" s="223"/>
      <c r="X112" s="223"/>
      <c r="Y112" s="223"/>
      <c r="Z112" s="272"/>
      <c r="AA112" s="272"/>
      <c r="AB112" s="272"/>
      <c r="AC112" s="223"/>
      <c r="AD112" s="286"/>
      <c r="AE112" s="286"/>
      <c r="AF112" s="278"/>
      <c r="AG112" s="282"/>
      <c r="AH112" s="265"/>
      <c r="AI112" s="265"/>
      <c r="AJ112" s="191"/>
      <c r="AK112" s="273"/>
      <c r="AL112" s="194"/>
      <c r="AM112" s="197"/>
      <c r="AN112" s="177"/>
      <c r="AO112" s="180"/>
      <c r="AP112" s="150"/>
      <c r="AQ112" s="212"/>
      <c r="AR112" s="212"/>
      <c r="AS112" s="265"/>
      <c r="AT112" s="253"/>
      <c r="AU112" s="265"/>
      <c r="AV112" s="199"/>
      <c r="AW112" s="201"/>
      <c r="AX112" s="265"/>
      <c r="AY112" s="265"/>
      <c r="AZ112" s="39" t="s">
        <v>144</v>
      </c>
      <c r="BA112" s="27" t="s">
        <v>390</v>
      </c>
      <c r="BB112" s="40" t="s">
        <v>403</v>
      </c>
      <c r="BC112" s="40" t="s">
        <v>178</v>
      </c>
      <c r="BD112" s="41">
        <v>45292</v>
      </c>
      <c r="BE112" s="261"/>
    </row>
    <row r="113" spans="9:57" ht="15" x14ac:dyDescent="0.2">
      <c r="I113" s="232"/>
      <c r="J113" s="234"/>
      <c r="K113" s="232"/>
      <c r="L113" s="239"/>
      <c r="M113" s="223"/>
      <c r="N113" s="239"/>
      <c r="O113" s="223"/>
      <c r="P113" s="223"/>
      <c r="Q113" s="223"/>
      <c r="R113" s="294"/>
      <c r="S113" s="239"/>
      <c r="T113" s="239"/>
      <c r="U113" s="293"/>
      <c r="V113" s="239"/>
      <c r="W113" s="223"/>
      <c r="X113" s="223"/>
      <c r="Y113" s="223"/>
      <c r="Z113" s="272"/>
      <c r="AA113" s="272"/>
      <c r="AB113" s="272"/>
      <c r="AC113" s="223"/>
      <c r="AD113" s="286"/>
      <c r="AE113" s="286"/>
      <c r="AF113" s="278"/>
      <c r="AG113" s="282"/>
      <c r="AH113" s="265"/>
      <c r="AI113" s="265"/>
      <c r="AJ113" s="191"/>
      <c r="AK113" s="273"/>
      <c r="AL113" s="194"/>
      <c r="AM113" s="197"/>
      <c r="AN113" s="177"/>
      <c r="AO113" s="180"/>
      <c r="AP113" s="150"/>
      <c r="AQ113" s="212"/>
      <c r="AR113" s="212"/>
      <c r="AS113" s="265"/>
      <c r="AT113" s="253"/>
      <c r="AU113" s="265"/>
      <c r="AV113" s="189"/>
      <c r="AW113" s="202"/>
      <c r="AX113" s="265"/>
      <c r="AY113" s="265"/>
      <c r="AZ113" s="39" t="s">
        <v>144</v>
      </c>
      <c r="BA113" s="27" t="s">
        <v>395</v>
      </c>
      <c r="BB113" s="53" t="s">
        <v>407</v>
      </c>
      <c r="BC113" s="40"/>
      <c r="BD113" s="41">
        <v>45292</v>
      </c>
      <c r="BE113" s="261"/>
    </row>
    <row r="114" spans="9:57" ht="15" x14ac:dyDescent="0.2">
      <c r="I114" s="232"/>
      <c r="J114" s="234"/>
      <c r="K114" s="232"/>
      <c r="L114" s="239"/>
      <c r="M114" s="223"/>
      <c r="N114" s="239"/>
      <c r="O114" s="223"/>
      <c r="P114" s="223"/>
      <c r="Q114" s="223"/>
      <c r="R114" s="294"/>
      <c r="S114" s="239"/>
      <c r="T114" s="239"/>
      <c r="U114" s="293"/>
      <c r="V114" s="239"/>
      <c r="W114" s="223"/>
      <c r="X114" s="223"/>
      <c r="Y114" s="223"/>
      <c r="Z114" s="272"/>
      <c r="AA114" s="272"/>
      <c r="AB114" s="272"/>
      <c r="AC114" s="223"/>
      <c r="AD114" s="286"/>
      <c r="AE114" s="286"/>
      <c r="AF114" s="278"/>
      <c r="AG114" s="282"/>
      <c r="AH114" s="265"/>
      <c r="AI114" s="265"/>
      <c r="AJ114" s="192"/>
      <c r="AK114" s="273"/>
      <c r="AL114" s="195"/>
      <c r="AM114" s="198"/>
      <c r="AN114" s="178"/>
      <c r="AO114" s="181"/>
      <c r="AP114" s="151"/>
      <c r="AQ114" s="212"/>
      <c r="AR114" s="212"/>
      <c r="AS114" s="265"/>
      <c r="AT114" s="253"/>
      <c r="AU114" s="265"/>
      <c r="AV114" s="116">
        <v>65529901.7425</v>
      </c>
      <c r="AW114" s="61" t="s">
        <v>141</v>
      </c>
      <c r="AX114" s="265"/>
      <c r="AY114" s="265"/>
      <c r="AZ114" s="39" t="s">
        <v>144</v>
      </c>
      <c r="BA114" s="27" t="s">
        <v>396</v>
      </c>
      <c r="BB114" s="40" t="s">
        <v>403</v>
      </c>
      <c r="BC114" s="39" t="s">
        <v>141</v>
      </c>
      <c r="BD114" s="41">
        <v>45292</v>
      </c>
      <c r="BE114" s="261"/>
    </row>
    <row r="115" spans="9:57" ht="47.25" customHeight="1" x14ac:dyDescent="0.2">
      <c r="I115" s="232"/>
      <c r="J115" s="234"/>
      <c r="K115" s="232"/>
      <c r="L115" s="239"/>
      <c r="M115" s="223"/>
      <c r="N115" s="239"/>
      <c r="O115" s="223"/>
      <c r="P115" s="223"/>
      <c r="Q115" s="223"/>
      <c r="R115" s="294"/>
      <c r="S115" s="239"/>
      <c r="T115" s="239"/>
      <c r="U115" s="293"/>
      <c r="V115" s="239"/>
      <c r="W115" s="223"/>
      <c r="X115" s="223"/>
      <c r="Y115" s="223"/>
      <c r="Z115" s="272"/>
      <c r="AA115" s="272"/>
      <c r="AB115" s="272"/>
      <c r="AC115" s="223"/>
      <c r="AD115" s="286"/>
      <c r="AE115" s="286"/>
      <c r="AF115" s="278"/>
      <c r="AG115" s="282"/>
      <c r="AH115" s="265"/>
      <c r="AI115" s="265"/>
      <c r="AJ115" s="190" t="s">
        <v>253</v>
      </c>
      <c r="AK115" s="273"/>
      <c r="AL115" s="193"/>
      <c r="AM115" s="196">
        <v>0.12</v>
      </c>
      <c r="AN115" s="176" t="s">
        <v>375</v>
      </c>
      <c r="AO115" s="179" t="s">
        <v>374</v>
      </c>
      <c r="AP115" s="149">
        <v>319</v>
      </c>
      <c r="AQ115" s="212"/>
      <c r="AR115" s="212"/>
      <c r="AS115" s="265"/>
      <c r="AT115" s="253"/>
      <c r="AU115" s="265"/>
      <c r="AV115" s="188">
        <f>320529901.74+151059803.49</f>
        <v>471589705.23000002</v>
      </c>
      <c r="AW115" s="200" t="s">
        <v>178</v>
      </c>
      <c r="AX115" s="265"/>
      <c r="AY115" s="265"/>
      <c r="AZ115" s="39" t="s">
        <v>144</v>
      </c>
      <c r="BA115" s="27" t="s">
        <v>145</v>
      </c>
      <c r="BB115" s="40" t="s">
        <v>146</v>
      </c>
      <c r="BC115" s="40" t="s">
        <v>178</v>
      </c>
      <c r="BD115" s="41">
        <v>45292</v>
      </c>
      <c r="BE115" s="261"/>
    </row>
    <row r="116" spans="9:57" ht="15" x14ac:dyDescent="0.2">
      <c r="I116" s="232"/>
      <c r="J116" s="234"/>
      <c r="K116" s="232"/>
      <c r="L116" s="239"/>
      <c r="M116" s="223"/>
      <c r="N116" s="239"/>
      <c r="O116" s="223"/>
      <c r="P116" s="223"/>
      <c r="Q116" s="223"/>
      <c r="R116" s="294"/>
      <c r="S116" s="239"/>
      <c r="T116" s="239"/>
      <c r="U116" s="293"/>
      <c r="V116" s="239"/>
      <c r="W116" s="223"/>
      <c r="X116" s="223"/>
      <c r="Y116" s="223"/>
      <c r="Z116" s="272"/>
      <c r="AA116" s="272"/>
      <c r="AB116" s="272"/>
      <c r="AC116" s="223"/>
      <c r="AD116" s="286"/>
      <c r="AE116" s="286"/>
      <c r="AF116" s="278"/>
      <c r="AG116" s="282"/>
      <c r="AH116" s="265"/>
      <c r="AI116" s="265"/>
      <c r="AJ116" s="191"/>
      <c r="AK116" s="273"/>
      <c r="AL116" s="194"/>
      <c r="AM116" s="197"/>
      <c r="AN116" s="177"/>
      <c r="AO116" s="180"/>
      <c r="AP116" s="150"/>
      <c r="AQ116" s="212"/>
      <c r="AR116" s="212"/>
      <c r="AS116" s="265"/>
      <c r="AT116" s="253"/>
      <c r="AU116" s="265"/>
      <c r="AV116" s="199"/>
      <c r="AW116" s="201"/>
      <c r="AX116" s="265"/>
      <c r="AY116" s="265"/>
      <c r="AZ116" s="39" t="s">
        <v>144</v>
      </c>
      <c r="BA116" s="27" t="s">
        <v>390</v>
      </c>
      <c r="BB116" s="40" t="s">
        <v>403</v>
      </c>
      <c r="BC116" s="40" t="s">
        <v>178</v>
      </c>
      <c r="BD116" s="41">
        <v>45292</v>
      </c>
      <c r="BE116" s="261"/>
    </row>
    <row r="117" spans="9:57" ht="15" x14ac:dyDescent="0.2">
      <c r="I117" s="232"/>
      <c r="J117" s="234"/>
      <c r="K117" s="232"/>
      <c r="L117" s="239"/>
      <c r="M117" s="223"/>
      <c r="N117" s="239"/>
      <c r="O117" s="223"/>
      <c r="P117" s="223"/>
      <c r="Q117" s="223"/>
      <c r="R117" s="294"/>
      <c r="S117" s="239"/>
      <c r="T117" s="239"/>
      <c r="U117" s="293"/>
      <c r="V117" s="239"/>
      <c r="W117" s="223"/>
      <c r="X117" s="223"/>
      <c r="Y117" s="223"/>
      <c r="Z117" s="272"/>
      <c r="AA117" s="272"/>
      <c r="AB117" s="272"/>
      <c r="AC117" s="223"/>
      <c r="AD117" s="286"/>
      <c r="AE117" s="286"/>
      <c r="AF117" s="278"/>
      <c r="AG117" s="282"/>
      <c r="AH117" s="265"/>
      <c r="AI117" s="265"/>
      <c r="AJ117" s="191"/>
      <c r="AK117" s="273"/>
      <c r="AL117" s="194"/>
      <c r="AM117" s="197"/>
      <c r="AN117" s="177"/>
      <c r="AO117" s="180"/>
      <c r="AP117" s="150"/>
      <c r="AQ117" s="212"/>
      <c r="AR117" s="212"/>
      <c r="AS117" s="265"/>
      <c r="AT117" s="253"/>
      <c r="AU117" s="265"/>
      <c r="AV117" s="199"/>
      <c r="AW117" s="201"/>
      <c r="AX117" s="265"/>
      <c r="AY117" s="265"/>
      <c r="AZ117" s="39" t="s">
        <v>144</v>
      </c>
      <c r="BA117" s="27" t="s">
        <v>396</v>
      </c>
      <c r="BB117" s="40" t="s">
        <v>403</v>
      </c>
      <c r="BC117" s="40" t="s">
        <v>178</v>
      </c>
      <c r="BD117" s="41">
        <v>45292</v>
      </c>
      <c r="BE117" s="261"/>
    </row>
    <row r="118" spans="9:57" ht="15" x14ac:dyDescent="0.2">
      <c r="I118" s="232"/>
      <c r="J118" s="234"/>
      <c r="K118" s="232"/>
      <c r="L118" s="239"/>
      <c r="M118" s="223"/>
      <c r="N118" s="239"/>
      <c r="O118" s="223"/>
      <c r="P118" s="223"/>
      <c r="Q118" s="223"/>
      <c r="R118" s="294"/>
      <c r="S118" s="239"/>
      <c r="T118" s="239"/>
      <c r="U118" s="293"/>
      <c r="V118" s="239"/>
      <c r="W118" s="223"/>
      <c r="X118" s="223"/>
      <c r="Y118" s="223"/>
      <c r="Z118" s="272"/>
      <c r="AA118" s="272"/>
      <c r="AB118" s="272"/>
      <c r="AC118" s="223"/>
      <c r="AD118" s="286"/>
      <c r="AE118" s="286"/>
      <c r="AF118" s="278"/>
      <c r="AG118" s="282"/>
      <c r="AH118" s="265"/>
      <c r="AI118" s="265"/>
      <c r="AJ118" s="192"/>
      <c r="AK118" s="273"/>
      <c r="AL118" s="195"/>
      <c r="AM118" s="198"/>
      <c r="AN118" s="178"/>
      <c r="AO118" s="181"/>
      <c r="AP118" s="151"/>
      <c r="AQ118" s="212"/>
      <c r="AR118" s="212"/>
      <c r="AS118" s="265"/>
      <c r="AT118" s="253"/>
      <c r="AU118" s="265"/>
      <c r="AV118" s="189"/>
      <c r="AW118" s="202"/>
      <c r="AX118" s="265"/>
      <c r="AY118" s="265"/>
      <c r="AZ118" s="39" t="s">
        <v>144</v>
      </c>
      <c r="BA118" s="27" t="s">
        <v>395</v>
      </c>
      <c r="BB118" s="53" t="s">
        <v>407</v>
      </c>
      <c r="BC118" s="40" t="s">
        <v>178</v>
      </c>
      <c r="BD118" s="41">
        <v>45292</v>
      </c>
      <c r="BE118" s="261"/>
    </row>
    <row r="119" spans="9:57" ht="47.25" customHeight="1" x14ac:dyDescent="0.2">
      <c r="I119" s="232"/>
      <c r="J119" s="234"/>
      <c r="K119" s="232"/>
      <c r="L119" s="239"/>
      <c r="M119" s="223"/>
      <c r="N119" s="239"/>
      <c r="O119" s="223"/>
      <c r="P119" s="223"/>
      <c r="Q119" s="223"/>
      <c r="R119" s="294"/>
      <c r="S119" s="239"/>
      <c r="T119" s="239"/>
      <c r="U119" s="293"/>
      <c r="V119" s="239"/>
      <c r="W119" s="223"/>
      <c r="X119" s="223"/>
      <c r="Y119" s="223"/>
      <c r="Z119" s="272"/>
      <c r="AA119" s="272"/>
      <c r="AB119" s="272"/>
      <c r="AC119" s="223"/>
      <c r="AD119" s="286"/>
      <c r="AE119" s="286"/>
      <c r="AF119" s="278"/>
      <c r="AG119" s="282"/>
      <c r="AH119" s="265"/>
      <c r="AI119" s="265"/>
      <c r="AJ119" s="190" t="s">
        <v>254</v>
      </c>
      <c r="AK119" s="273"/>
      <c r="AL119" s="193"/>
      <c r="AM119" s="196">
        <v>0.05</v>
      </c>
      <c r="AN119" s="176" t="s">
        <v>375</v>
      </c>
      <c r="AO119" s="179" t="s">
        <v>374</v>
      </c>
      <c r="AP119" s="149">
        <v>319</v>
      </c>
      <c r="AQ119" s="212"/>
      <c r="AR119" s="212"/>
      <c r="AS119" s="265"/>
      <c r="AT119" s="253"/>
      <c r="AU119" s="265"/>
      <c r="AV119" s="188">
        <v>212181449.12</v>
      </c>
      <c r="AW119" s="200" t="s">
        <v>178</v>
      </c>
      <c r="AX119" s="265"/>
      <c r="AY119" s="265"/>
      <c r="AZ119" s="39" t="s">
        <v>144</v>
      </c>
      <c r="BA119" s="27" t="s">
        <v>145</v>
      </c>
      <c r="BB119" s="40" t="s">
        <v>146</v>
      </c>
      <c r="BC119" s="40" t="s">
        <v>178</v>
      </c>
      <c r="BD119" s="41">
        <v>45292</v>
      </c>
      <c r="BE119" s="261"/>
    </row>
    <row r="120" spans="9:57" ht="15" x14ac:dyDescent="0.2">
      <c r="I120" s="232"/>
      <c r="J120" s="234"/>
      <c r="K120" s="232"/>
      <c r="L120" s="239"/>
      <c r="M120" s="223"/>
      <c r="N120" s="239"/>
      <c r="O120" s="223"/>
      <c r="P120" s="223"/>
      <c r="Q120" s="223"/>
      <c r="R120" s="294"/>
      <c r="S120" s="239"/>
      <c r="T120" s="239"/>
      <c r="U120" s="293"/>
      <c r="V120" s="239"/>
      <c r="W120" s="223"/>
      <c r="X120" s="223"/>
      <c r="Y120" s="223"/>
      <c r="Z120" s="272"/>
      <c r="AA120" s="272"/>
      <c r="AB120" s="272"/>
      <c r="AC120" s="223"/>
      <c r="AD120" s="286"/>
      <c r="AE120" s="286"/>
      <c r="AF120" s="278"/>
      <c r="AG120" s="282"/>
      <c r="AH120" s="265"/>
      <c r="AI120" s="265"/>
      <c r="AJ120" s="192"/>
      <c r="AK120" s="273"/>
      <c r="AL120" s="195"/>
      <c r="AM120" s="198"/>
      <c r="AN120" s="178"/>
      <c r="AO120" s="181"/>
      <c r="AP120" s="151"/>
      <c r="AQ120" s="212"/>
      <c r="AR120" s="212"/>
      <c r="AS120" s="265"/>
      <c r="AT120" s="253"/>
      <c r="AU120" s="265"/>
      <c r="AV120" s="189"/>
      <c r="AW120" s="202"/>
      <c r="AX120" s="265"/>
      <c r="AY120" s="265"/>
      <c r="AZ120" s="39" t="s">
        <v>144</v>
      </c>
      <c r="BA120" s="27" t="s">
        <v>397</v>
      </c>
      <c r="BB120" s="53" t="s">
        <v>407</v>
      </c>
      <c r="BC120" s="40" t="s">
        <v>178</v>
      </c>
      <c r="BD120" s="41">
        <v>45292</v>
      </c>
      <c r="BE120" s="261"/>
    </row>
    <row r="121" spans="9:57" ht="47.25" customHeight="1" x14ac:dyDescent="0.2">
      <c r="I121" s="232"/>
      <c r="J121" s="234"/>
      <c r="K121" s="232"/>
      <c r="L121" s="239"/>
      <c r="M121" s="223"/>
      <c r="N121" s="239"/>
      <c r="O121" s="223"/>
      <c r="P121" s="223"/>
      <c r="Q121" s="223"/>
      <c r="R121" s="294"/>
      <c r="S121" s="239"/>
      <c r="T121" s="239"/>
      <c r="U121" s="293"/>
      <c r="V121" s="239"/>
      <c r="W121" s="223"/>
      <c r="X121" s="223"/>
      <c r="Y121" s="223"/>
      <c r="Z121" s="272"/>
      <c r="AA121" s="272"/>
      <c r="AB121" s="272"/>
      <c r="AC121" s="223"/>
      <c r="AD121" s="286"/>
      <c r="AE121" s="286"/>
      <c r="AF121" s="278"/>
      <c r="AG121" s="282"/>
      <c r="AH121" s="265"/>
      <c r="AI121" s="265"/>
      <c r="AJ121" s="275" t="s">
        <v>255</v>
      </c>
      <c r="AK121" s="273"/>
      <c r="AL121" s="193"/>
      <c r="AM121" s="277">
        <v>0.12</v>
      </c>
      <c r="AN121" s="176" t="s">
        <v>375</v>
      </c>
      <c r="AO121" s="179" t="s">
        <v>374</v>
      </c>
      <c r="AP121" s="243">
        <v>319</v>
      </c>
      <c r="AQ121" s="212"/>
      <c r="AR121" s="212"/>
      <c r="AS121" s="265"/>
      <c r="AT121" s="253"/>
      <c r="AU121" s="265"/>
      <c r="AV121" s="188">
        <v>376630701.74250001</v>
      </c>
      <c r="AW121" s="200" t="s">
        <v>178</v>
      </c>
      <c r="AX121" s="265"/>
      <c r="AY121" s="265"/>
      <c r="AZ121" s="39" t="s">
        <v>144</v>
      </c>
      <c r="BA121" s="27" t="s">
        <v>145</v>
      </c>
      <c r="BB121" s="40" t="s">
        <v>146</v>
      </c>
      <c r="BC121" s="184" t="s">
        <v>256</v>
      </c>
      <c r="BD121" s="41">
        <v>45292</v>
      </c>
      <c r="BE121" s="261"/>
    </row>
    <row r="122" spans="9:57" ht="47.25" customHeight="1" x14ac:dyDescent="0.2">
      <c r="I122" s="232"/>
      <c r="J122" s="234"/>
      <c r="K122" s="232"/>
      <c r="L122" s="239"/>
      <c r="M122" s="223"/>
      <c r="N122" s="239"/>
      <c r="O122" s="223"/>
      <c r="P122" s="223"/>
      <c r="Q122" s="223"/>
      <c r="R122" s="294"/>
      <c r="S122" s="239"/>
      <c r="T122" s="239"/>
      <c r="U122" s="293"/>
      <c r="V122" s="239"/>
      <c r="W122" s="223"/>
      <c r="X122" s="223"/>
      <c r="Y122" s="223"/>
      <c r="Z122" s="272"/>
      <c r="AA122" s="272"/>
      <c r="AB122" s="272"/>
      <c r="AC122" s="223"/>
      <c r="AD122" s="286"/>
      <c r="AE122" s="286"/>
      <c r="AF122" s="278"/>
      <c r="AG122" s="282"/>
      <c r="AH122" s="265"/>
      <c r="AI122" s="265"/>
      <c r="AJ122" s="275"/>
      <c r="AK122" s="273"/>
      <c r="AL122" s="194"/>
      <c r="AM122" s="277"/>
      <c r="AN122" s="177"/>
      <c r="AO122" s="180"/>
      <c r="AP122" s="244"/>
      <c r="AQ122" s="212"/>
      <c r="AR122" s="212"/>
      <c r="AS122" s="265"/>
      <c r="AT122" s="253"/>
      <c r="AU122" s="265"/>
      <c r="AV122" s="189"/>
      <c r="AW122" s="202"/>
      <c r="AX122" s="265"/>
      <c r="AY122" s="265"/>
      <c r="AZ122" s="39" t="s">
        <v>144</v>
      </c>
      <c r="BA122" s="27" t="s">
        <v>398</v>
      </c>
      <c r="BB122" s="40" t="s">
        <v>403</v>
      </c>
      <c r="BC122" s="259"/>
      <c r="BD122" s="41">
        <v>45292</v>
      </c>
      <c r="BE122" s="261"/>
    </row>
    <row r="123" spans="9:57" ht="47.25" customHeight="1" x14ac:dyDescent="0.2">
      <c r="I123" s="232"/>
      <c r="J123" s="234"/>
      <c r="K123" s="232"/>
      <c r="L123" s="239"/>
      <c r="M123" s="223"/>
      <c r="N123" s="239"/>
      <c r="O123" s="223"/>
      <c r="P123" s="223"/>
      <c r="Q123" s="223"/>
      <c r="R123" s="294"/>
      <c r="S123" s="239"/>
      <c r="T123" s="239"/>
      <c r="U123" s="293"/>
      <c r="V123" s="239"/>
      <c r="W123" s="223"/>
      <c r="X123" s="223"/>
      <c r="Y123" s="223"/>
      <c r="Z123" s="272"/>
      <c r="AA123" s="272"/>
      <c r="AB123" s="272"/>
      <c r="AC123" s="223"/>
      <c r="AD123" s="286"/>
      <c r="AE123" s="286"/>
      <c r="AF123" s="278"/>
      <c r="AG123" s="282"/>
      <c r="AH123" s="265"/>
      <c r="AI123" s="265"/>
      <c r="AJ123" s="275"/>
      <c r="AK123" s="273"/>
      <c r="AL123" s="195"/>
      <c r="AM123" s="277"/>
      <c r="AN123" s="178"/>
      <c r="AO123" s="181"/>
      <c r="AP123" s="245"/>
      <c r="AQ123" s="212"/>
      <c r="AR123" s="212"/>
      <c r="AS123" s="265"/>
      <c r="AT123" s="253"/>
      <c r="AU123" s="265"/>
      <c r="AV123" s="116">
        <v>65529901.7425</v>
      </c>
      <c r="AW123" s="61" t="s">
        <v>141</v>
      </c>
      <c r="AX123" s="265"/>
      <c r="AY123" s="265"/>
      <c r="AZ123" s="39" t="s">
        <v>144</v>
      </c>
      <c r="BA123" s="27" t="s">
        <v>396</v>
      </c>
      <c r="BB123" s="40" t="s">
        <v>403</v>
      </c>
      <c r="BC123" s="185"/>
      <c r="BD123" s="41">
        <v>45292</v>
      </c>
      <c r="BE123" s="261"/>
    </row>
    <row r="124" spans="9:57" ht="47.25" customHeight="1" x14ac:dyDescent="0.2">
      <c r="I124" s="232"/>
      <c r="J124" s="234"/>
      <c r="K124" s="232"/>
      <c r="L124" s="239"/>
      <c r="M124" s="223"/>
      <c r="N124" s="239"/>
      <c r="O124" s="223"/>
      <c r="P124" s="223"/>
      <c r="Q124" s="223"/>
      <c r="R124" s="294"/>
      <c r="S124" s="51"/>
      <c r="T124" s="51"/>
      <c r="U124" s="89"/>
      <c r="V124" s="51"/>
      <c r="W124" s="223"/>
      <c r="X124" s="223"/>
      <c r="Y124" s="223"/>
      <c r="Z124" s="149">
        <v>22999</v>
      </c>
      <c r="AA124" s="149">
        <v>11000</v>
      </c>
      <c r="AB124" s="149">
        <f>12187+29637</f>
        <v>41824</v>
      </c>
      <c r="AC124" s="223"/>
      <c r="AD124" s="286"/>
      <c r="AE124" s="286"/>
      <c r="AF124" s="278"/>
      <c r="AG124" s="282"/>
      <c r="AH124" s="265"/>
      <c r="AI124" s="265"/>
      <c r="AJ124" s="190" t="s">
        <v>259</v>
      </c>
      <c r="AK124" s="193"/>
      <c r="AL124" s="193"/>
      <c r="AM124" s="196">
        <v>0.2</v>
      </c>
      <c r="AN124" s="176" t="s">
        <v>375</v>
      </c>
      <c r="AO124" s="179" t="s">
        <v>374</v>
      </c>
      <c r="AP124" s="149">
        <v>319</v>
      </c>
      <c r="AQ124" s="149"/>
      <c r="AR124" s="149"/>
      <c r="AS124" s="265"/>
      <c r="AT124" s="253"/>
      <c r="AU124" s="265"/>
      <c r="AV124" s="188">
        <v>189598635.19749999</v>
      </c>
      <c r="AW124" s="200" t="s">
        <v>178</v>
      </c>
      <c r="AX124" s="265"/>
      <c r="AY124" s="265"/>
      <c r="AZ124" s="39" t="s">
        <v>144</v>
      </c>
      <c r="BA124" s="27" t="s">
        <v>145</v>
      </c>
      <c r="BB124" s="50" t="s">
        <v>146</v>
      </c>
      <c r="BC124" s="88"/>
      <c r="BD124" s="41">
        <v>45292</v>
      </c>
      <c r="BE124" s="261"/>
    </row>
    <row r="125" spans="9:57" ht="15" x14ac:dyDescent="0.2">
      <c r="I125" s="232"/>
      <c r="J125" s="234"/>
      <c r="K125" s="232"/>
      <c r="L125" s="239"/>
      <c r="M125" s="223"/>
      <c r="N125" s="239"/>
      <c r="O125" s="223"/>
      <c r="P125" s="223"/>
      <c r="Q125" s="223"/>
      <c r="R125" s="294"/>
      <c r="S125" s="51"/>
      <c r="T125" s="51"/>
      <c r="U125" s="89"/>
      <c r="V125" s="51"/>
      <c r="W125" s="223"/>
      <c r="X125" s="223"/>
      <c r="Y125" s="223"/>
      <c r="Z125" s="150"/>
      <c r="AA125" s="150"/>
      <c r="AB125" s="150"/>
      <c r="AC125" s="223"/>
      <c r="AD125" s="286"/>
      <c r="AE125" s="286"/>
      <c r="AF125" s="278"/>
      <c r="AG125" s="282"/>
      <c r="AH125" s="265"/>
      <c r="AI125" s="265"/>
      <c r="AJ125" s="191"/>
      <c r="AK125" s="194"/>
      <c r="AL125" s="194"/>
      <c r="AM125" s="197"/>
      <c r="AN125" s="177"/>
      <c r="AO125" s="180"/>
      <c r="AP125" s="150"/>
      <c r="AQ125" s="150"/>
      <c r="AR125" s="150"/>
      <c r="AS125" s="265"/>
      <c r="AT125" s="253"/>
      <c r="AU125" s="265"/>
      <c r="AV125" s="199"/>
      <c r="AW125" s="201"/>
      <c r="AX125" s="265"/>
      <c r="AY125" s="265"/>
      <c r="AZ125" s="39" t="s">
        <v>144</v>
      </c>
      <c r="BA125" s="27" t="s">
        <v>390</v>
      </c>
      <c r="BB125" s="50" t="s">
        <v>403</v>
      </c>
      <c r="BC125" s="88"/>
      <c r="BD125" s="41">
        <v>45292</v>
      </c>
      <c r="BE125" s="261"/>
    </row>
    <row r="126" spans="9:57" ht="15" x14ac:dyDescent="0.2">
      <c r="I126" s="232"/>
      <c r="J126" s="234"/>
      <c r="K126" s="232"/>
      <c r="L126" s="239"/>
      <c r="M126" s="223"/>
      <c r="N126" s="239"/>
      <c r="O126" s="223"/>
      <c r="P126" s="223"/>
      <c r="Q126" s="223"/>
      <c r="R126" s="294"/>
      <c r="S126" s="51"/>
      <c r="T126" s="51"/>
      <c r="U126" s="89"/>
      <c r="V126" s="51"/>
      <c r="W126" s="223"/>
      <c r="X126" s="223"/>
      <c r="Y126" s="223"/>
      <c r="Z126" s="150"/>
      <c r="AA126" s="150"/>
      <c r="AB126" s="150"/>
      <c r="AC126" s="223"/>
      <c r="AD126" s="286"/>
      <c r="AE126" s="286"/>
      <c r="AF126" s="278"/>
      <c r="AG126" s="282"/>
      <c r="AH126" s="265"/>
      <c r="AI126" s="265"/>
      <c r="AJ126" s="191"/>
      <c r="AK126" s="194"/>
      <c r="AL126" s="194"/>
      <c r="AM126" s="197"/>
      <c r="AN126" s="177"/>
      <c r="AO126" s="180"/>
      <c r="AP126" s="150"/>
      <c r="AQ126" s="150"/>
      <c r="AR126" s="150"/>
      <c r="AS126" s="265"/>
      <c r="AT126" s="253"/>
      <c r="AU126" s="265"/>
      <c r="AV126" s="189"/>
      <c r="AW126" s="202"/>
      <c r="AX126" s="265"/>
      <c r="AY126" s="265"/>
      <c r="AZ126" s="39" t="s">
        <v>144</v>
      </c>
      <c r="BA126" s="27" t="s">
        <v>395</v>
      </c>
      <c r="BB126" s="53" t="s">
        <v>407</v>
      </c>
      <c r="BC126" s="88"/>
      <c r="BD126" s="41">
        <v>45292</v>
      </c>
      <c r="BE126" s="261"/>
    </row>
    <row r="127" spans="9:57" ht="57" x14ac:dyDescent="0.2">
      <c r="I127" s="232"/>
      <c r="J127" s="234"/>
      <c r="K127" s="232"/>
      <c r="L127" s="239"/>
      <c r="M127" s="223"/>
      <c r="N127" s="239"/>
      <c r="O127" s="223"/>
      <c r="P127" s="223"/>
      <c r="Q127" s="223"/>
      <c r="R127" s="294"/>
      <c r="S127" s="52" t="s">
        <v>257</v>
      </c>
      <c r="T127" s="51" t="s">
        <v>126</v>
      </c>
      <c r="U127" s="35">
        <v>16428</v>
      </c>
      <c r="V127" s="53" t="s">
        <v>258</v>
      </c>
      <c r="W127" s="223"/>
      <c r="X127" s="223"/>
      <c r="Y127" s="223"/>
      <c r="Z127" s="151"/>
      <c r="AA127" s="151"/>
      <c r="AB127" s="151"/>
      <c r="AC127" s="223"/>
      <c r="AD127" s="286"/>
      <c r="AE127" s="286"/>
      <c r="AF127" s="278"/>
      <c r="AG127" s="282"/>
      <c r="AH127" s="265"/>
      <c r="AI127" s="265"/>
      <c r="AJ127" s="192"/>
      <c r="AK127" s="195"/>
      <c r="AL127" s="195"/>
      <c r="AM127" s="198"/>
      <c r="AN127" s="178"/>
      <c r="AO127" s="181"/>
      <c r="AP127" s="151"/>
      <c r="AQ127" s="151"/>
      <c r="AR127" s="151"/>
      <c r="AS127" s="265"/>
      <c r="AT127" s="253"/>
      <c r="AU127" s="265"/>
      <c r="AV127" s="116">
        <v>25528790.030000001</v>
      </c>
      <c r="AW127" s="61" t="s">
        <v>141</v>
      </c>
      <c r="AX127" s="265"/>
      <c r="AY127" s="265"/>
      <c r="AZ127" s="39" t="s">
        <v>144</v>
      </c>
      <c r="BA127" s="27" t="s">
        <v>396</v>
      </c>
      <c r="BB127" s="40" t="s">
        <v>403</v>
      </c>
      <c r="BC127" s="40" t="s">
        <v>178</v>
      </c>
      <c r="BD127" s="41">
        <v>45292</v>
      </c>
      <c r="BE127" s="261"/>
    </row>
    <row r="128" spans="9:57" ht="47.25" customHeight="1" x14ac:dyDescent="0.2">
      <c r="I128" s="232"/>
      <c r="J128" s="234"/>
      <c r="K128" s="232"/>
      <c r="L128" s="239"/>
      <c r="M128" s="223"/>
      <c r="N128" s="239"/>
      <c r="O128" s="223"/>
      <c r="P128" s="223"/>
      <c r="Q128" s="223"/>
      <c r="R128" s="294"/>
      <c r="S128" s="239" t="s">
        <v>260</v>
      </c>
      <c r="T128" s="239" t="s">
        <v>126</v>
      </c>
      <c r="U128" s="293">
        <v>16</v>
      </c>
      <c r="V128" s="239" t="s">
        <v>261</v>
      </c>
      <c r="W128" s="292"/>
      <c r="X128" s="239" t="s">
        <v>159</v>
      </c>
      <c r="Y128" s="239" t="s">
        <v>160</v>
      </c>
      <c r="Z128" s="272">
        <v>17</v>
      </c>
      <c r="AA128" s="272">
        <v>15</v>
      </c>
      <c r="AB128" s="272">
        <f>22+24</f>
        <v>46</v>
      </c>
      <c r="AC128" s="223"/>
      <c r="AD128" s="286"/>
      <c r="AE128" s="286"/>
      <c r="AF128" s="278"/>
      <c r="AG128" s="282"/>
      <c r="AH128" s="265"/>
      <c r="AI128" s="265"/>
      <c r="AJ128" s="58" t="s">
        <v>262</v>
      </c>
      <c r="AK128" s="104"/>
      <c r="AL128" s="63"/>
      <c r="AM128" s="60">
        <v>0.05</v>
      </c>
      <c r="AN128" s="90" t="s">
        <v>375</v>
      </c>
      <c r="AO128" s="37" t="s">
        <v>374</v>
      </c>
      <c r="AP128" s="84">
        <v>319</v>
      </c>
      <c r="AQ128" s="167">
        <v>11000</v>
      </c>
      <c r="AR128" s="167">
        <v>1407</v>
      </c>
      <c r="AS128" s="265"/>
      <c r="AT128" s="253"/>
      <c r="AU128" s="265"/>
      <c r="AV128" s="115">
        <v>35000000</v>
      </c>
      <c r="AW128" s="51" t="s">
        <v>178</v>
      </c>
      <c r="AX128" s="265"/>
      <c r="AY128" s="265"/>
      <c r="AZ128" s="39" t="s">
        <v>144</v>
      </c>
      <c r="BA128" s="27" t="s">
        <v>145</v>
      </c>
      <c r="BB128" s="50" t="s">
        <v>146</v>
      </c>
      <c r="BC128" s="40" t="s">
        <v>178</v>
      </c>
      <c r="BD128" s="41">
        <v>45292</v>
      </c>
      <c r="BE128" s="261"/>
    </row>
    <row r="129" spans="9:57" ht="30" x14ac:dyDescent="0.2">
      <c r="I129" s="232"/>
      <c r="J129" s="234"/>
      <c r="K129" s="232"/>
      <c r="L129" s="239"/>
      <c r="M129" s="223"/>
      <c r="N129" s="239"/>
      <c r="O129" s="223"/>
      <c r="P129" s="223"/>
      <c r="Q129" s="223"/>
      <c r="R129" s="294"/>
      <c r="S129" s="239"/>
      <c r="T129" s="239"/>
      <c r="U129" s="293"/>
      <c r="V129" s="239"/>
      <c r="W129" s="292"/>
      <c r="X129" s="239"/>
      <c r="Y129" s="239"/>
      <c r="Z129" s="272"/>
      <c r="AA129" s="272"/>
      <c r="AB129" s="272"/>
      <c r="AC129" s="223"/>
      <c r="AD129" s="286"/>
      <c r="AE129" s="286"/>
      <c r="AF129" s="278"/>
      <c r="AG129" s="282"/>
      <c r="AH129" s="265"/>
      <c r="AI129" s="265"/>
      <c r="AJ129" s="190" t="s">
        <v>263</v>
      </c>
      <c r="AK129" s="203"/>
      <c r="AL129" s="206"/>
      <c r="AM129" s="196">
        <v>0.12</v>
      </c>
      <c r="AN129" s="176" t="s">
        <v>375</v>
      </c>
      <c r="AO129" s="179" t="s">
        <v>374</v>
      </c>
      <c r="AP129" s="149">
        <v>319</v>
      </c>
      <c r="AQ129" s="168"/>
      <c r="AR129" s="168"/>
      <c r="AS129" s="265"/>
      <c r="AT129" s="253"/>
      <c r="AU129" s="265"/>
      <c r="AV129" s="209">
        <v>214409803.48500001</v>
      </c>
      <c r="AW129" s="158" t="s">
        <v>148</v>
      </c>
      <c r="AX129" s="265"/>
      <c r="AY129" s="265"/>
      <c r="AZ129" s="39" t="s">
        <v>144</v>
      </c>
      <c r="BA129" s="27" t="s">
        <v>145</v>
      </c>
      <c r="BB129" s="50" t="s">
        <v>146</v>
      </c>
      <c r="BC129" s="40" t="s">
        <v>178</v>
      </c>
      <c r="BD129" s="41">
        <v>45292</v>
      </c>
      <c r="BE129" s="261"/>
    </row>
    <row r="130" spans="9:57" ht="24" customHeight="1" x14ac:dyDescent="0.2">
      <c r="I130" s="232"/>
      <c r="J130" s="234"/>
      <c r="K130" s="232"/>
      <c r="L130" s="239"/>
      <c r="M130" s="223"/>
      <c r="N130" s="239"/>
      <c r="O130" s="223"/>
      <c r="P130" s="223"/>
      <c r="Q130" s="223"/>
      <c r="R130" s="294"/>
      <c r="S130" s="239"/>
      <c r="T130" s="239"/>
      <c r="U130" s="293"/>
      <c r="V130" s="239"/>
      <c r="W130" s="292"/>
      <c r="X130" s="239"/>
      <c r="Y130" s="239"/>
      <c r="Z130" s="272"/>
      <c r="AA130" s="272"/>
      <c r="AB130" s="272"/>
      <c r="AC130" s="223"/>
      <c r="AD130" s="286"/>
      <c r="AE130" s="286"/>
      <c r="AF130" s="278"/>
      <c r="AG130" s="282"/>
      <c r="AH130" s="265"/>
      <c r="AI130" s="265"/>
      <c r="AJ130" s="191"/>
      <c r="AK130" s="204"/>
      <c r="AL130" s="207"/>
      <c r="AM130" s="197"/>
      <c r="AN130" s="177"/>
      <c r="AO130" s="180"/>
      <c r="AP130" s="150"/>
      <c r="AQ130" s="168"/>
      <c r="AR130" s="168"/>
      <c r="AS130" s="265"/>
      <c r="AT130" s="253"/>
      <c r="AU130" s="265"/>
      <c r="AV130" s="210"/>
      <c r="AW130" s="159"/>
      <c r="AX130" s="265"/>
      <c r="AY130" s="265"/>
      <c r="AZ130" s="39" t="s">
        <v>144</v>
      </c>
      <c r="BA130" s="27" t="s">
        <v>399</v>
      </c>
      <c r="BB130" s="50" t="s">
        <v>403</v>
      </c>
      <c r="BC130" s="40" t="s">
        <v>178</v>
      </c>
      <c r="BD130" s="41">
        <v>45292</v>
      </c>
      <c r="BE130" s="261"/>
    </row>
    <row r="131" spans="9:57" ht="24.75" customHeight="1" x14ac:dyDescent="0.2">
      <c r="I131" s="232"/>
      <c r="J131" s="234"/>
      <c r="K131" s="232"/>
      <c r="L131" s="239"/>
      <c r="M131" s="223"/>
      <c r="N131" s="239"/>
      <c r="O131" s="223"/>
      <c r="P131" s="223"/>
      <c r="Q131" s="223"/>
      <c r="R131" s="294"/>
      <c r="S131" s="239"/>
      <c r="T131" s="239"/>
      <c r="U131" s="293"/>
      <c r="V131" s="239"/>
      <c r="W131" s="292"/>
      <c r="X131" s="239"/>
      <c r="Y131" s="239"/>
      <c r="Z131" s="272"/>
      <c r="AA131" s="272"/>
      <c r="AB131" s="272"/>
      <c r="AC131" s="223"/>
      <c r="AD131" s="286"/>
      <c r="AE131" s="286"/>
      <c r="AF131" s="278"/>
      <c r="AG131" s="282"/>
      <c r="AH131" s="265"/>
      <c r="AI131" s="265"/>
      <c r="AJ131" s="191"/>
      <c r="AK131" s="204"/>
      <c r="AL131" s="207"/>
      <c r="AM131" s="197"/>
      <c r="AN131" s="177"/>
      <c r="AO131" s="180"/>
      <c r="AP131" s="150"/>
      <c r="AQ131" s="168"/>
      <c r="AR131" s="168"/>
      <c r="AS131" s="265"/>
      <c r="AT131" s="253"/>
      <c r="AU131" s="265"/>
      <c r="AV131" s="210"/>
      <c r="AW131" s="159"/>
      <c r="AX131" s="265"/>
      <c r="AY131" s="265"/>
      <c r="AZ131" s="39" t="s">
        <v>144</v>
      </c>
      <c r="BA131" s="27" t="s">
        <v>395</v>
      </c>
      <c r="BB131" s="53" t="s">
        <v>407</v>
      </c>
      <c r="BC131" s="40" t="s">
        <v>178</v>
      </c>
      <c r="BD131" s="41">
        <v>45292</v>
      </c>
      <c r="BE131" s="261"/>
    </row>
    <row r="132" spans="9:57" ht="26.25" customHeight="1" x14ac:dyDescent="0.2">
      <c r="I132" s="232"/>
      <c r="J132" s="234"/>
      <c r="K132" s="232"/>
      <c r="L132" s="239"/>
      <c r="M132" s="223"/>
      <c r="N132" s="239"/>
      <c r="O132" s="223"/>
      <c r="P132" s="223"/>
      <c r="Q132" s="223"/>
      <c r="R132" s="294"/>
      <c r="S132" s="239"/>
      <c r="T132" s="239"/>
      <c r="U132" s="293"/>
      <c r="V132" s="239"/>
      <c r="W132" s="239"/>
      <c r="X132" s="239"/>
      <c r="Y132" s="239"/>
      <c r="Z132" s="272"/>
      <c r="AA132" s="272"/>
      <c r="AB132" s="272"/>
      <c r="AC132" s="223"/>
      <c r="AD132" s="286"/>
      <c r="AE132" s="286"/>
      <c r="AF132" s="278"/>
      <c r="AG132" s="282"/>
      <c r="AH132" s="265"/>
      <c r="AI132" s="265"/>
      <c r="AJ132" s="192"/>
      <c r="AK132" s="205"/>
      <c r="AL132" s="208"/>
      <c r="AM132" s="198"/>
      <c r="AN132" s="178"/>
      <c r="AO132" s="181"/>
      <c r="AP132" s="151"/>
      <c r="AQ132" s="169"/>
      <c r="AR132" s="169"/>
      <c r="AS132" s="265"/>
      <c r="AT132" s="253"/>
      <c r="AU132" s="265"/>
      <c r="AV132" s="211"/>
      <c r="AW132" s="160"/>
      <c r="AX132" s="265"/>
      <c r="AY132" s="265"/>
      <c r="AZ132" s="39" t="s">
        <v>144</v>
      </c>
      <c r="BA132" s="27" t="s">
        <v>396</v>
      </c>
      <c r="BB132" s="40" t="s">
        <v>403</v>
      </c>
      <c r="BC132" s="40" t="s">
        <v>178</v>
      </c>
      <c r="BD132" s="41">
        <v>45292</v>
      </c>
      <c r="BE132" s="262"/>
    </row>
    <row r="133" spans="9:57" ht="15" x14ac:dyDescent="0.2">
      <c r="I133" s="232"/>
      <c r="J133" s="234"/>
      <c r="K133" s="232"/>
      <c r="L133" s="239"/>
      <c r="M133" s="223"/>
      <c r="N133" s="239"/>
      <c r="O133" s="223"/>
      <c r="P133" s="223"/>
      <c r="Q133" s="223"/>
      <c r="T133" s="43"/>
      <c r="X133" s="43"/>
      <c r="AN133" s="44"/>
      <c r="AO133" s="45"/>
      <c r="AP133" s="94"/>
      <c r="AQ133" s="64"/>
      <c r="AR133" s="64"/>
      <c r="AS133" s="65"/>
      <c r="AT133" s="65"/>
      <c r="AU133" s="65"/>
      <c r="AV133" s="65"/>
      <c r="AW133" s="65"/>
      <c r="AX133" s="65"/>
      <c r="AY133" s="65"/>
      <c r="AZ133" s="65"/>
      <c r="BA133" s="65"/>
      <c r="BB133" s="48"/>
      <c r="BC133" s="49"/>
      <c r="BD133" s="120"/>
      <c r="BE133" s="48"/>
    </row>
    <row r="134" spans="9:57" ht="85.5" customHeight="1" x14ac:dyDescent="0.25">
      <c r="I134" s="232"/>
      <c r="J134" s="234"/>
      <c r="K134" s="232"/>
      <c r="L134" s="222" t="s">
        <v>125</v>
      </c>
      <c r="M134" s="238">
        <v>1049212</v>
      </c>
      <c r="N134" s="222" t="s">
        <v>125</v>
      </c>
      <c r="O134" s="238">
        <v>209876</v>
      </c>
      <c r="P134" s="238" t="s">
        <v>126</v>
      </c>
      <c r="Q134" s="238">
        <v>136398</v>
      </c>
      <c r="R134" s="294" t="s">
        <v>264</v>
      </c>
      <c r="S134" s="155" t="s">
        <v>265</v>
      </c>
      <c r="T134" s="158" t="s">
        <v>126</v>
      </c>
      <c r="U134" s="149">
        <v>0</v>
      </c>
      <c r="V134" s="158" t="s">
        <v>266</v>
      </c>
      <c r="W134" s="161" t="s">
        <v>130</v>
      </c>
      <c r="X134" s="161"/>
      <c r="Y134" s="161" t="s">
        <v>267</v>
      </c>
      <c r="Z134" s="149">
        <v>4</v>
      </c>
      <c r="AA134" s="149">
        <v>1</v>
      </c>
      <c r="AB134" s="149">
        <f>4+1</f>
        <v>5</v>
      </c>
      <c r="AC134" s="223" t="s">
        <v>268</v>
      </c>
      <c r="AD134" s="286" t="s">
        <v>269</v>
      </c>
      <c r="AE134" s="286" t="s">
        <v>134</v>
      </c>
      <c r="AF134" s="278" t="s">
        <v>270</v>
      </c>
      <c r="AG134" s="278" t="s">
        <v>271</v>
      </c>
      <c r="AH134" s="264">
        <v>2021130010270</v>
      </c>
      <c r="AI134" s="264" t="s">
        <v>272</v>
      </c>
      <c r="AJ134" s="158" t="s">
        <v>273</v>
      </c>
      <c r="AK134" s="167"/>
      <c r="AL134" s="213"/>
      <c r="AM134" s="173">
        <v>0.15</v>
      </c>
      <c r="AN134" s="176" t="s">
        <v>375</v>
      </c>
      <c r="AO134" s="179" t="s">
        <v>374</v>
      </c>
      <c r="AP134" s="149">
        <v>319</v>
      </c>
      <c r="AQ134" s="167" t="s">
        <v>158</v>
      </c>
      <c r="AR134" s="167" t="s">
        <v>158</v>
      </c>
      <c r="AS134" s="264" t="s">
        <v>139</v>
      </c>
      <c r="AT134" s="264" t="s">
        <v>342</v>
      </c>
      <c r="AU134" s="264" t="s">
        <v>140</v>
      </c>
      <c r="AV134" s="188">
        <f>47586000+50000000+71195629</f>
        <v>168781629</v>
      </c>
      <c r="AW134" s="186" t="s">
        <v>178</v>
      </c>
      <c r="AX134" s="264" t="s">
        <v>271</v>
      </c>
      <c r="AY134" s="264" t="s">
        <v>274</v>
      </c>
      <c r="AZ134" s="39" t="s">
        <v>144</v>
      </c>
      <c r="BA134" s="112" t="s">
        <v>379</v>
      </c>
      <c r="BB134" s="50" t="s">
        <v>403</v>
      </c>
      <c r="BC134" s="40" t="s">
        <v>178</v>
      </c>
      <c r="BD134" s="41">
        <v>45292</v>
      </c>
      <c r="BE134" s="258"/>
    </row>
    <row r="135" spans="9:57" ht="15" x14ac:dyDescent="0.25">
      <c r="I135" s="232"/>
      <c r="J135" s="234"/>
      <c r="K135" s="232"/>
      <c r="L135" s="222"/>
      <c r="M135" s="238"/>
      <c r="N135" s="222"/>
      <c r="O135" s="238"/>
      <c r="P135" s="238"/>
      <c r="Q135" s="238"/>
      <c r="R135" s="294"/>
      <c r="S135" s="156"/>
      <c r="T135" s="159"/>
      <c r="U135" s="150"/>
      <c r="V135" s="159"/>
      <c r="W135" s="162"/>
      <c r="X135" s="162"/>
      <c r="Y135" s="162"/>
      <c r="Z135" s="150"/>
      <c r="AA135" s="150"/>
      <c r="AB135" s="150"/>
      <c r="AC135" s="223"/>
      <c r="AD135" s="286"/>
      <c r="AE135" s="286"/>
      <c r="AF135" s="278"/>
      <c r="AG135" s="278"/>
      <c r="AH135" s="264"/>
      <c r="AI135" s="264"/>
      <c r="AJ135" s="159"/>
      <c r="AK135" s="168"/>
      <c r="AL135" s="214"/>
      <c r="AM135" s="174"/>
      <c r="AN135" s="177"/>
      <c r="AO135" s="180"/>
      <c r="AP135" s="150"/>
      <c r="AQ135" s="168"/>
      <c r="AR135" s="168"/>
      <c r="AS135" s="264"/>
      <c r="AT135" s="264"/>
      <c r="AU135" s="264"/>
      <c r="AV135" s="199"/>
      <c r="AW135" s="343"/>
      <c r="AX135" s="264"/>
      <c r="AY135" s="264"/>
      <c r="AZ135" s="39" t="s">
        <v>144</v>
      </c>
      <c r="BA135" s="112" t="s">
        <v>380</v>
      </c>
      <c r="BB135" s="53" t="s">
        <v>407</v>
      </c>
      <c r="BC135" s="40" t="s">
        <v>178</v>
      </c>
      <c r="BD135" s="41">
        <v>45292</v>
      </c>
      <c r="BE135" s="258"/>
    </row>
    <row r="136" spans="9:57" ht="30" x14ac:dyDescent="0.25">
      <c r="I136" s="232"/>
      <c r="J136" s="234"/>
      <c r="K136" s="232"/>
      <c r="L136" s="222"/>
      <c r="M136" s="238"/>
      <c r="N136" s="222"/>
      <c r="O136" s="238"/>
      <c r="P136" s="238"/>
      <c r="Q136" s="238"/>
      <c r="R136" s="294"/>
      <c r="S136" s="157"/>
      <c r="T136" s="160"/>
      <c r="U136" s="151"/>
      <c r="V136" s="160"/>
      <c r="W136" s="163"/>
      <c r="X136" s="163"/>
      <c r="Y136" s="163"/>
      <c r="Z136" s="151"/>
      <c r="AA136" s="151"/>
      <c r="AB136" s="151"/>
      <c r="AC136" s="223"/>
      <c r="AD136" s="286"/>
      <c r="AE136" s="286"/>
      <c r="AF136" s="278"/>
      <c r="AG136" s="278"/>
      <c r="AH136" s="264"/>
      <c r="AI136" s="264"/>
      <c r="AJ136" s="160"/>
      <c r="AK136" s="169"/>
      <c r="AL136" s="215"/>
      <c r="AM136" s="175"/>
      <c r="AN136" s="178"/>
      <c r="AO136" s="181"/>
      <c r="AP136" s="151"/>
      <c r="AQ136" s="169"/>
      <c r="AR136" s="169"/>
      <c r="AS136" s="264"/>
      <c r="AT136" s="264"/>
      <c r="AU136" s="264"/>
      <c r="AV136" s="189"/>
      <c r="AW136" s="187"/>
      <c r="AX136" s="264"/>
      <c r="AY136" s="264"/>
      <c r="AZ136" s="39" t="s">
        <v>144</v>
      </c>
      <c r="BA136" s="112" t="s">
        <v>145</v>
      </c>
      <c r="BB136" s="50" t="s">
        <v>146</v>
      </c>
      <c r="BC136" s="40" t="s">
        <v>178</v>
      </c>
      <c r="BD136" s="41">
        <v>45292</v>
      </c>
      <c r="BE136" s="258"/>
    </row>
    <row r="137" spans="9:57" ht="34.5" customHeight="1" x14ac:dyDescent="0.25">
      <c r="I137" s="232"/>
      <c r="J137" s="234"/>
      <c r="K137" s="232"/>
      <c r="L137" s="222"/>
      <c r="M137" s="238"/>
      <c r="N137" s="222"/>
      <c r="O137" s="238"/>
      <c r="P137" s="238"/>
      <c r="Q137" s="238"/>
      <c r="R137" s="294"/>
      <c r="S137" s="155" t="s">
        <v>275</v>
      </c>
      <c r="T137" s="155" t="s">
        <v>126</v>
      </c>
      <c r="U137" s="155">
        <v>11147</v>
      </c>
      <c r="V137" s="155" t="s">
        <v>276</v>
      </c>
      <c r="W137" s="161"/>
      <c r="X137" s="161" t="s">
        <v>130</v>
      </c>
      <c r="Y137" s="161" t="s">
        <v>277</v>
      </c>
      <c r="Z137" s="152">
        <v>16720</v>
      </c>
      <c r="AA137" s="152">
        <v>4000</v>
      </c>
      <c r="AB137" s="152">
        <f>19010+2774</f>
        <v>21784</v>
      </c>
      <c r="AC137" s="223"/>
      <c r="AD137" s="286"/>
      <c r="AE137" s="286"/>
      <c r="AF137" s="278"/>
      <c r="AG137" s="278"/>
      <c r="AH137" s="264"/>
      <c r="AI137" s="264"/>
      <c r="AJ137" s="158" t="s">
        <v>167</v>
      </c>
      <c r="AK137" s="152"/>
      <c r="AL137" s="161"/>
      <c r="AM137" s="173">
        <v>0.05</v>
      </c>
      <c r="AN137" s="176" t="s">
        <v>375</v>
      </c>
      <c r="AO137" s="179" t="s">
        <v>374</v>
      </c>
      <c r="AP137" s="149">
        <v>319</v>
      </c>
      <c r="AQ137" s="152">
        <v>4000</v>
      </c>
      <c r="AR137" s="164">
        <v>438</v>
      </c>
      <c r="AS137" s="264"/>
      <c r="AT137" s="264"/>
      <c r="AU137" s="264"/>
      <c r="AV137" s="188">
        <v>78804371</v>
      </c>
      <c r="AW137" s="186" t="s">
        <v>178</v>
      </c>
      <c r="AX137" s="264"/>
      <c r="AY137" s="264"/>
      <c r="AZ137" s="39" t="s">
        <v>144</v>
      </c>
      <c r="BA137" s="112" t="s">
        <v>391</v>
      </c>
      <c r="BB137" s="53" t="s">
        <v>407</v>
      </c>
      <c r="BC137" s="40" t="s">
        <v>178</v>
      </c>
      <c r="BD137" s="41">
        <v>45292</v>
      </c>
      <c r="BE137" s="258"/>
    </row>
    <row r="138" spans="9:57" ht="26.25" customHeight="1" x14ac:dyDescent="0.25">
      <c r="I138" s="232"/>
      <c r="J138" s="234"/>
      <c r="K138" s="232"/>
      <c r="L138" s="222"/>
      <c r="M138" s="238"/>
      <c r="N138" s="222"/>
      <c r="O138" s="238"/>
      <c r="P138" s="238"/>
      <c r="Q138" s="238"/>
      <c r="R138" s="294"/>
      <c r="S138" s="156"/>
      <c r="T138" s="156"/>
      <c r="U138" s="156"/>
      <c r="V138" s="156"/>
      <c r="W138" s="162"/>
      <c r="X138" s="162"/>
      <c r="Y138" s="162"/>
      <c r="Z138" s="153"/>
      <c r="AA138" s="153"/>
      <c r="AB138" s="153"/>
      <c r="AC138" s="223"/>
      <c r="AD138" s="286"/>
      <c r="AE138" s="286"/>
      <c r="AF138" s="278"/>
      <c r="AG138" s="278"/>
      <c r="AH138" s="264"/>
      <c r="AI138" s="264"/>
      <c r="AJ138" s="159"/>
      <c r="AK138" s="153"/>
      <c r="AL138" s="162"/>
      <c r="AM138" s="174"/>
      <c r="AN138" s="177"/>
      <c r="AO138" s="180"/>
      <c r="AP138" s="150"/>
      <c r="AQ138" s="153"/>
      <c r="AR138" s="165"/>
      <c r="AS138" s="264"/>
      <c r="AT138" s="264"/>
      <c r="AU138" s="264"/>
      <c r="AV138" s="189"/>
      <c r="AW138" s="187"/>
      <c r="AX138" s="264"/>
      <c r="AY138" s="264"/>
      <c r="AZ138" s="39" t="s">
        <v>144</v>
      </c>
      <c r="BA138" s="113" t="s">
        <v>418</v>
      </c>
      <c r="BB138" s="111" t="s">
        <v>407</v>
      </c>
      <c r="BC138" s="40" t="s">
        <v>178</v>
      </c>
      <c r="BD138" s="41">
        <v>45292</v>
      </c>
      <c r="BE138" s="258"/>
    </row>
    <row r="139" spans="9:57" ht="26.25" customHeight="1" x14ac:dyDescent="0.25">
      <c r="I139" s="232"/>
      <c r="J139" s="234"/>
      <c r="K139" s="232"/>
      <c r="L139" s="222"/>
      <c r="M139" s="238"/>
      <c r="N139" s="222"/>
      <c r="O139" s="238"/>
      <c r="P139" s="238"/>
      <c r="Q139" s="238"/>
      <c r="R139" s="294"/>
      <c r="S139" s="156"/>
      <c r="T139" s="156"/>
      <c r="U139" s="156"/>
      <c r="V139" s="156"/>
      <c r="W139" s="162"/>
      <c r="X139" s="162"/>
      <c r="Y139" s="162"/>
      <c r="Z139" s="153"/>
      <c r="AA139" s="153"/>
      <c r="AB139" s="153"/>
      <c r="AC139" s="223"/>
      <c r="AD139" s="286"/>
      <c r="AE139" s="286"/>
      <c r="AF139" s="278"/>
      <c r="AG139" s="278"/>
      <c r="AH139" s="264"/>
      <c r="AI139" s="264"/>
      <c r="AJ139" s="159"/>
      <c r="AK139" s="153"/>
      <c r="AL139" s="162"/>
      <c r="AM139" s="174"/>
      <c r="AN139" s="177"/>
      <c r="AO139" s="180"/>
      <c r="AP139" s="150"/>
      <c r="AQ139" s="153"/>
      <c r="AR139" s="165"/>
      <c r="AS139" s="264"/>
      <c r="AT139" s="264"/>
      <c r="AU139" s="264"/>
      <c r="AV139" s="188">
        <v>45195629</v>
      </c>
      <c r="AW139" s="186" t="s">
        <v>141</v>
      </c>
      <c r="AX139" s="264"/>
      <c r="AY139" s="264"/>
      <c r="AZ139" s="39"/>
      <c r="BA139" s="113" t="s">
        <v>418</v>
      </c>
      <c r="BB139" s="111" t="s">
        <v>407</v>
      </c>
      <c r="BC139" s="50" t="s">
        <v>141</v>
      </c>
      <c r="BD139" s="41"/>
      <c r="BE139" s="258"/>
    </row>
    <row r="140" spans="9:57" ht="14.25" customHeight="1" x14ac:dyDescent="0.25">
      <c r="I140" s="232"/>
      <c r="J140" s="234"/>
      <c r="K140" s="232"/>
      <c r="L140" s="222"/>
      <c r="M140" s="238"/>
      <c r="N140" s="222"/>
      <c r="O140" s="238"/>
      <c r="P140" s="238"/>
      <c r="Q140" s="238"/>
      <c r="R140" s="294"/>
      <c r="S140" s="156"/>
      <c r="T140" s="156"/>
      <c r="U140" s="156"/>
      <c r="V140" s="156"/>
      <c r="W140" s="162"/>
      <c r="X140" s="162"/>
      <c r="Y140" s="162"/>
      <c r="Z140" s="153"/>
      <c r="AA140" s="153"/>
      <c r="AB140" s="153"/>
      <c r="AC140" s="223"/>
      <c r="AD140" s="286"/>
      <c r="AE140" s="286"/>
      <c r="AF140" s="278"/>
      <c r="AG140" s="278"/>
      <c r="AH140" s="264"/>
      <c r="AI140" s="264"/>
      <c r="AJ140" s="160"/>
      <c r="AK140" s="154"/>
      <c r="AL140" s="163"/>
      <c r="AM140" s="175"/>
      <c r="AN140" s="178"/>
      <c r="AO140" s="181"/>
      <c r="AP140" s="151"/>
      <c r="AQ140" s="153"/>
      <c r="AR140" s="165"/>
      <c r="AS140" s="264"/>
      <c r="AT140" s="264"/>
      <c r="AU140" s="264"/>
      <c r="AV140" s="189"/>
      <c r="AW140" s="187"/>
      <c r="AX140" s="264"/>
      <c r="AY140" s="264"/>
      <c r="AZ140" s="39" t="s">
        <v>144</v>
      </c>
      <c r="BA140" s="112" t="s">
        <v>419</v>
      </c>
      <c r="BB140" s="53" t="s">
        <v>407</v>
      </c>
      <c r="BC140" s="50" t="s">
        <v>141</v>
      </c>
      <c r="BD140" s="41">
        <v>45292</v>
      </c>
      <c r="BE140" s="258"/>
    </row>
    <row r="141" spans="9:57" ht="30.75" customHeight="1" x14ac:dyDescent="0.2">
      <c r="I141" s="232"/>
      <c r="J141" s="234"/>
      <c r="K141" s="232"/>
      <c r="L141" s="222"/>
      <c r="M141" s="238"/>
      <c r="N141" s="222"/>
      <c r="O141" s="238"/>
      <c r="P141" s="238"/>
      <c r="Q141" s="238"/>
      <c r="R141" s="294"/>
      <c r="S141" s="156"/>
      <c r="T141" s="156"/>
      <c r="U141" s="156"/>
      <c r="V141" s="156"/>
      <c r="W141" s="162"/>
      <c r="X141" s="162"/>
      <c r="Y141" s="162"/>
      <c r="Z141" s="153"/>
      <c r="AA141" s="153"/>
      <c r="AB141" s="153"/>
      <c r="AC141" s="223"/>
      <c r="AD141" s="286"/>
      <c r="AE141" s="286"/>
      <c r="AF141" s="278"/>
      <c r="AG141" s="278"/>
      <c r="AH141" s="264"/>
      <c r="AI141" s="264"/>
      <c r="AJ141" s="158" t="s">
        <v>278</v>
      </c>
      <c r="AK141" s="152"/>
      <c r="AL141" s="161"/>
      <c r="AM141" s="173">
        <v>0.2</v>
      </c>
      <c r="AN141" s="176" t="s">
        <v>375</v>
      </c>
      <c r="AO141" s="179" t="s">
        <v>374</v>
      </c>
      <c r="AP141" s="149">
        <v>319</v>
      </c>
      <c r="AQ141" s="153"/>
      <c r="AR141" s="165"/>
      <c r="AS141" s="264"/>
      <c r="AT141" s="264"/>
      <c r="AU141" s="264"/>
      <c r="AV141" s="117">
        <v>81901750</v>
      </c>
      <c r="AW141" s="106" t="s">
        <v>178</v>
      </c>
      <c r="AX141" s="264"/>
      <c r="AY141" s="264"/>
      <c r="AZ141" s="39" t="s">
        <v>144</v>
      </c>
      <c r="BA141" s="186" t="s">
        <v>416</v>
      </c>
      <c r="BB141" s="50" t="s">
        <v>403</v>
      </c>
      <c r="BC141" s="40" t="s">
        <v>178</v>
      </c>
      <c r="BD141" s="41">
        <v>45292</v>
      </c>
      <c r="BE141" s="258"/>
    </row>
    <row r="142" spans="9:57" ht="34.5" customHeight="1" x14ac:dyDescent="0.2">
      <c r="I142" s="232"/>
      <c r="J142" s="234"/>
      <c r="K142" s="232"/>
      <c r="L142" s="222"/>
      <c r="M142" s="238"/>
      <c r="N142" s="222"/>
      <c r="O142" s="238"/>
      <c r="P142" s="238"/>
      <c r="Q142" s="238"/>
      <c r="R142" s="294"/>
      <c r="S142" s="156"/>
      <c r="T142" s="156"/>
      <c r="U142" s="156"/>
      <c r="V142" s="156"/>
      <c r="W142" s="162"/>
      <c r="X142" s="162"/>
      <c r="Y142" s="162"/>
      <c r="Z142" s="153"/>
      <c r="AA142" s="153"/>
      <c r="AB142" s="153"/>
      <c r="AC142" s="223"/>
      <c r="AD142" s="286"/>
      <c r="AE142" s="286"/>
      <c r="AF142" s="278"/>
      <c r="AG142" s="278"/>
      <c r="AH142" s="264"/>
      <c r="AI142" s="264"/>
      <c r="AJ142" s="160"/>
      <c r="AK142" s="154"/>
      <c r="AL142" s="163"/>
      <c r="AM142" s="175"/>
      <c r="AN142" s="178"/>
      <c r="AO142" s="181"/>
      <c r="AP142" s="151"/>
      <c r="AQ142" s="153"/>
      <c r="AR142" s="165"/>
      <c r="AS142" s="264"/>
      <c r="AT142" s="264"/>
      <c r="AU142" s="264"/>
      <c r="AV142" s="116">
        <v>18098250</v>
      </c>
      <c r="AW142" s="105" t="s">
        <v>141</v>
      </c>
      <c r="AX142" s="264"/>
      <c r="AY142" s="264"/>
      <c r="AZ142" s="39" t="s">
        <v>144</v>
      </c>
      <c r="BA142" s="187"/>
      <c r="BB142" s="50" t="s">
        <v>403</v>
      </c>
      <c r="BC142" s="50" t="s">
        <v>141</v>
      </c>
      <c r="BD142" s="41">
        <v>45292</v>
      </c>
      <c r="BE142" s="258"/>
    </row>
    <row r="143" spans="9:57" ht="84.75" customHeight="1" x14ac:dyDescent="0.2">
      <c r="I143" s="232"/>
      <c r="J143" s="234"/>
      <c r="K143" s="232"/>
      <c r="L143" s="222"/>
      <c r="M143" s="238"/>
      <c r="N143" s="222"/>
      <c r="O143" s="238"/>
      <c r="P143" s="238"/>
      <c r="Q143" s="238"/>
      <c r="R143" s="294"/>
      <c r="S143" s="156"/>
      <c r="T143" s="156"/>
      <c r="U143" s="156"/>
      <c r="V143" s="156"/>
      <c r="W143" s="162"/>
      <c r="X143" s="162"/>
      <c r="Y143" s="162"/>
      <c r="Z143" s="153"/>
      <c r="AA143" s="153"/>
      <c r="AB143" s="153"/>
      <c r="AC143" s="223"/>
      <c r="AD143" s="286"/>
      <c r="AE143" s="286"/>
      <c r="AF143" s="278"/>
      <c r="AG143" s="278"/>
      <c r="AH143" s="264"/>
      <c r="AI143" s="264"/>
      <c r="AJ143" s="51" t="s">
        <v>279</v>
      </c>
      <c r="AK143" s="99"/>
      <c r="AL143" s="55"/>
      <c r="AM143" s="36">
        <v>0.2</v>
      </c>
      <c r="AN143" s="90" t="s">
        <v>375</v>
      </c>
      <c r="AO143" s="37" t="s">
        <v>374</v>
      </c>
      <c r="AP143" s="84">
        <v>319</v>
      </c>
      <c r="AQ143" s="153"/>
      <c r="AR143" s="165"/>
      <c r="AS143" s="264"/>
      <c r="AT143" s="264"/>
      <c r="AU143" s="264"/>
      <c r="AV143" s="116">
        <v>33000000</v>
      </c>
      <c r="AW143" s="105" t="s">
        <v>178</v>
      </c>
      <c r="AX143" s="264"/>
      <c r="AY143" s="264"/>
      <c r="AZ143" s="39" t="s">
        <v>144</v>
      </c>
      <c r="BA143" s="61" t="s">
        <v>145</v>
      </c>
      <c r="BB143" s="50" t="s">
        <v>146</v>
      </c>
      <c r="BC143" s="40" t="s">
        <v>178</v>
      </c>
      <c r="BD143" s="41">
        <v>45292</v>
      </c>
      <c r="BE143" s="258"/>
    </row>
    <row r="144" spans="9:57" ht="28.5" x14ac:dyDescent="0.2">
      <c r="I144" s="232"/>
      <c r="J144" s="234"/>
      <c r="K144" s="232"/>
      <c r="L144" s="222"/>
      <c r="M144" s="238"/>
      <c r="N144" s="222"/>
      <c r="O144" s="238"/>
      <c r="P144" s="238"/>
      <c r="Q144" s="238"/>
      <c r="R144" s="294"/>
      <c r="S144" s="156"/>
      <c r="T144" s="156"/>
      <c r="U144" s="156"/>
      <c r="V144" s="156"/>
      <c r="W144" s="162"/>
      <c r="X144" s="162"/>
      <c r="Y144" s="162"/>
      <c r="Z144" s="153"/>
      <c r="AA144" s="153"/>
      <c r="AB144" s="153"/>
      <c r="AC144" s="223"/>
      <c r="AD144" s="286"/>
      <c r="AE144" s="286"/>
      <c r="AF144" s="278"/>
      <c r="AG144" s="278"/>
      <c r="AH144" s="264"/>
      <c r="AI144" s="264"/>
      <c r="AJ144" s="158" t="s">
        <v>280</v>
      </c>
      <c r="AK144" s="152"/>
      <c r="AL144" s="161"/>
      <c r="AM144" s="173">
        <v>0.08</v>
      </c>
      <c r="AN144" s="176" t="s">
        <v>375</v>
      </c>
      <c r="AO144" s="179" t="s">
        <v>374</v>
      </c>
      <c r="AP144" s="149">
        <v>319</v>
      </c>
      <c r="AQ144" s="153"/>
      <c r="AR144" s="165"/>
      <c r="AS144" s="264"/>
      <c r="AT144" s="264"/>
      <c r="AU144" s="264"/>
      <c r="AV144" s="188">
        <f>42469350+12000000</f>
        <v>54469350</v>
      </c>
      <c r="AW144" s="186" t="s">
        <v>178</v>
      </c>
      <c r="AX144" s="264"/>
      <c r="AY144" s="264"/>
      <c r="AZ144" s="39" t="s">
        <v>144</v>
      </c>
      <c r="BA144" s="61" t="s">
        <v>145</v>
      </c>
      <c r="BB144" s="50" t="s">
        <v>146</v>
      </c>
      <c r="BC144" s="40" t="s">
        <v>178</v>
      </c>
      <c r="BD144" s="41">
        <v>45292</v>
      </c>
      <c r="BE144" s="258"/>
    </row>
    <row r="145" spans="1:72" ht="14.25" x14ac:dyDescent="0.2">
      <c r="I145" s="232"/>
      <c r="J145" s="234"/>
      <c r="K145" s="232"/>
      <c r="L145" s="222"/>
      <c r="M145" s="238"/>
      <c r="N145" s="222"/>
      <c r="O145" s="238"/>
      <c r="P145" s="238"/>
      <c r="Q145" s="238"/>
      <c r="R145" s="294"/>
      <c r="S145" s="157"/>
      <c r="T145" s="157"/>
      <c r="U145" s="157"/>
      <c r="V145" s="157"/>
      <c r="W145" s="163"/>
      <c r="X145" s="163"/>
      <c r="Y145" s="163"/>
      <c r="Z145" s="154"/>
      <c r="AA145" s="154"/>
      <c r="AB145" s="154"/>
      <c r="AC145" s="223"/>
      <c r="AD145" s="286"/>
      <c r="AE145" s="286"/>
      <c r="AF145" s="278"/>
      <c r="AG145" s="278"/>
      <c r="AH145" s="264"/>
      <c r="AI145" s="264"/>
      <c r="AJ145" s="160"/>
      <c r="AK145" s="154"/>
      <c r="AL145" s="163"/>
      <c r="AM145" s="175"/>
      <c r="AN145" s="178"/>
      <c r="AO145" s="181"/>
      <c r="AP145" s="151"/>
      <c r="AQ145" s="154"/>
      <c r="AR145" s="166"/>
      <c r="AS145" s="264"/>
      <c r="AT145" s="264"/>
      <c r="AU145" s="264"/>
      <c r="AV145" s="189"/>
      <c r="AW145" s="187"/>
      <c r="AX145" s="264"/>
      <c r="AY145" s="264"/>
      <c r="AZ145" s="39" t="s">
        <v>144</v>
      </c>
      <c r="BA145" s="61" t="s">
        <v>420</v>
      </c>
      <c r="BB145" s="50" t="s">
        <v>421</v>
      </c>
      <c r="BC145" s="40" t="s">
        <v>178</v>
      </c>
      <c r="BD145" s="41">
        <v>45292</v>
      </c>
      <c r="BE145" s="258"/>
    </row>
    <row r="146" spans="1:72" ht="81.75" customHeight="1" x14ac:dyDescent="0.2">
      <c r="I146" s="232"/>
      <c r="J146" s="234"/>
      <c r="K146" s="232"/>
      <c r="L146" s="222"/>
      <c r="M146" s="238"/>
      <c r="N146" s="222"/>
      <c r="O146" s="238"/>
      <c r="P146" s="238"/>
      <c r="Q146" s="238"/>
      <c r="R146" s="294"/>
      <c r="S146" s="52" t="s">
        <v>281</v>
      </c>
      <c r="T146" s="51" t="s">
        <v>126</v>
      </c>
      <c r="U146" s="55">
        <v>0</v>
      </c>
      <c r="V146" s="53" t="s">
        <v>282</v>
      </c>
      <c r="W146" s="271" t="s">
        <v>130</v>
      </c>
      <c r="X146" s="271"/>
      <c r="Y146" s="271" t="s">
        <v>267</v>
      </c>
      <c r="Z146" s="35">
        <v>10</v>
      </c>
      <c r="AA146" s="35">
        <v>8</v>
      </c>
      <c r="AB146" s="35">
        <f>2+8</f>
        <v>10</v>
      </c>
      <c r="AC146" s="223"/>
      <c r="AD146" s="286"/>
      <c r="AE146" s="286"/>
      <c r="AF146" s="278"/>
      <c r="AG146" s="278"/>
      <c r="AH146" s="264"/>
      <c r="AI146" s="264"/>
      <c r="AJ146" s="51" t="s">
        <v>283</v>
      </c>
      <c r="AK146" s="66"/>
      <c r="AL146" s="67"/>
      <c r="AM146" s="36">
        <v>0.1</v>
      </c>
      <c r="AN146" s="90" t="s">
        <v>375</v>
      </c>
      <c r="AO146" s="37" t="s">
        <v>374</v>
      </c>
      <c r="AP146" s="84">
        <v>319</v>
      </c>
      <c r="AQ146" s="66" t="s">
        <v>158</v>
      </c>
      <c r="AR146" s="66" t="s">
        <v>158</v>
      </c>
      <c r="AS146" s="264"/>
      <c r="AT146" s="264"/>
      <c r="AU146" s="264"/>
      <c r="AV146" s="116">
        <v>47586000</v>
      </c>
      <c r="AW146" s="105" t="s">
        <v>178</v>
      </c>
      <c r="AX146" s="264"/>
      <c r="AY146" s="264"/>
      <c r="AZ146" s="39" t="s">
        <v>144</v>
      </c>
      <c r="BA146" s="61" t="s">
        <v>284</v>
      </c>
      <c r="BB146" s="50" t="s">
        <v>146</v>
      </c>
      <c r="BC146" s="40" t="s">
        <v>178</v>
      </c>
      <c r="BD146" s="41">
        <v>45292</v>
      </c>
      <c r="BE146" s="258"/>
    </row>
    <row r="147" spans="1:72" ht="42.75" customHeight="1" x14ac:dyDescent="0.25">
      <c r="I147" s="232"/>
      <c r="J147" s="234"/>
      <c r="K147" s="232"/>
      <c r="L147" s="222"/>
      <c r="M147" s="238"/>
      <c r="N147" s="222"/>
      <c r="O147" s="238"/>
      <c r="P147" s="238"/>
      <c r="Q147" s="238"/>
      <c r="R147" s="294"/>
      <c r="S147" s="155" t="s">
        <v>285</v>
      </c>
      <c r="T147" s="158" t="s">
        <v>126</v>
      </c>
      <c r="U147" s="149">
        <v>0</v>
      </c>
      <c r="V147" s="158" t="s">
        <v>286</v>
      </c>
      <c r="W147" s="271"/>
      <c r="X147" s="271"/>
      <c r="Y147" s="271"/>
      <c r="Z147" s="149">
        <v>1</v>
      </c>
      <c r="AA147" s="149">
        <v>1</v>
      </c>
      <c r="AB147" s="149">
        <f>1+1</f>
        <v>2</v>
      </c>
      <c r="AC147" s="223"/>
      <c r="AD147" s="286"/>
      <c r="AE147" s="286"/>
      <c r="AF147" s="278"/>
      <c r="AG147" s="278"/>
      <c r="AH147" s="264"/>
      <c r="AI147" s="264"/>
      <c r="AJ147" s="158" t="s">
        <v>287</v>
      </c>
      <c r="AK147" s="167"/>
      <c r="AL147" s="170"/>
      <c r="AM147" s="173">
        <v>0.1</v>
      </c>
      <c r="AN147" s="176" t="s">
        <v>375</v>
      </c>
      <c r="AO147" s="179" t="s">
        <v>374</v>
      </c>
      <c r="AP147" s="149">
        <v>319</v>
      </c>
      <c r="AQ147" s="167" t="s">
        <v>158</v>
      </c>
      <c r="AR147" s="167" t="s">
        <v>158</v>
      </c>
      <c r="AS147" s="264"/>
      <c r="AT147" s="264"/>
      <c r="AU147" s="264"/>
      <c r="AV147" s="269">
        <v>82189000</v>
      </c>
      <c r="AW147" s="186" t="s">
        <v>178</v>
      </c>
      <c r="AX147" s="264"/>
      <c r="AY147" s="264"/>
      <c r="AZ147" s="39" t="s">
        <v>144</v>
      </c>
      <c r="BA147" s="114" t="s">
        <v>423</v>
      </c>
      <c r="BB147" s="50" t="s">
        <v>146</v>
      </c>
      <c r="BC147" s="40" t="s">
        <v>178</v>
      </c>
      <c r="BD147" s="41">
        <v>45292</v>
      </c>
      <c r="BE147" s="258"/>
    </row>
    <row r="148" spans="1:72" ht="14.25" x14ac:dyDescent="0.2">
      <c r="I148" s="232"/>
      <c r="J148" s="234"/>
      <c r="K148" s="232"/>
      <c r="L148" s="222"/>
      <c r="M148" s="238"/>
      <c r="N148" s="222"/>
      <c r="O148" s="238"/>
      <c r="P148" s="238"/>
      <c r="Q148" s="238"/>
      <c r="R148" s="294"/>
      <c r="S148" s="156"/>
      <c r="T148" s="159"/>
      <c r="U148" s="150"/>
      <c r="V148" s="159"/>
      <c r="W148" s="271"/>
      <c r="X148" s="271"/>
      <c r="Y148" s="271"/>
      <c r="Z148" s="150"/>
      <c r="AA148" s="150"/>
      <c r="AB148" s="150"/>
      <c r="AC148" s="223"/>
      <c r="AD148" s="286"/>
      <c r="AE148" s="286"/>
      <c r="AF148" s="278"/>
      <c r="AG148" s="278"/>
      <c r="AH148" s="264"/>
      <c r="AI148" s="264"/>
      <c r="AJ148" s="159"/>
      <c r="AK148" s="168"/>
      <c r="AL148" s="171"/>
      <c r="AM148" s="174"/>
      <c r="AN148" s="177"/>
      <c r="AO148" s="180"/>
      <c r="AP148" s="150"/>
      <c r="AQ148" s="168"/>
      <c r="AR148" s="168"/>
      <c r="AS148" s="264"/>
      <c r="AT148" s="264"/>
      <c r="AU148" s="264"/>
      <c r="AV148" s="270"/>
      <c r="AW148" s="187"/>
      <c r="AX148" s="264"/>
      <c r="AY148" s="264"/>
      <c r="AZ148" s="39" t="s">
        <v>144</v>
      </c>
      <c r="BA148" s="182" t="s">
        <v>422</v>
      </c>
      <c r="BB148" s="184" t="s">
        <v>403</v>
      </c>
      <c r="BC148" s="40" t="s">
        <v>178</v>
      </c>
      <c r="BD148" s="41">
        <v>45292</v>
      </c>
      <c r="BE148" s="258"/>
    </row>
    <row r="149" spans="1:72" ht="15" customHeight="1" x14ac:dyDescent="0.2">
      <c r="I149" s="232"/>
      <c r="J149" s="234"/>
      <c r="K149" s="232"/>
      <c r="L149" s="222"/>
      <c r="M149" s="238"/>
      <c r="N149" s="222"/>
      <c r="O149" s="238"/>
      <c r="P149" s="238"/>
      <c r="Q149" s="238"/>
      <c r="R149" s="294"/>
      <c r="S149" s="157"/>
      <c r="T149" s="160"/>
      <c r="U149" s="151"/>
      <c r="V149" s="160"/>
      <c r="W149" s="271"/>
      <c r="X149" s="271"/>
      <c r="Y149" s="271"/>
      <c r="Z149" s="151"/>
      <c r="AA149" s="151"/>
      <c r="AB149" s="151"/>
      <c r="AC149" s="223"/>
      <c r="AD149" s="286"/>
      <c r="AE149" s="286"/>
      <c r="AF149" s="278"/>
      <c r="AG149" s="278"/>
      <c r="AH149" s="264"/>
      <c r="AI149" s="264"/>
      <c r="AJ149" s="160"/>
      <c r="AK149" s="169"/>
      <c r="AL149" s="172"/>
      <c r="AM149" s="175"/>
      <c r="AN149" s="178"/>
      <c r="AO149" s="181"/>
      <c r="AP149" s="151"/>
      <c r="AQ149" s="169"/>
      <c r="AR149" s="169"/>
      <c r="AS149" s="264"/>
      <c r="AT149" s="264"/>
      <c r="AU149" s="264"/>
      <c r="AV149" s="115">
        <v>9771000</v>
      </c>
      <c r="AW149" s="105" t="s">
        <v>141</v>
      </c>
      <c r="AX149" s="264"/>
      <c r="AY149" s="264"/>
      <c r="AZ149" s="39" t="s">
        <v>144</v>
      </c>
      <c r="BA149" s="183"/>
      <c r="BB149" s="185"/>
      <c r="BC149" s="40" t="s">
        <v>141</v>
      </c>
      <c r="BD149" s="41">
        <v>45292</v>
      </c>
      <c r="BE149" s="258"/>
    </row>
    <row r="150" spans="1:72" ht="107.25" customHeight="1" x14ac:dyDescent="0.2">
      <c r="I150" s="232"/>
      <c r="J150" s="234"/>
      <c r="K150" s="232"/>
      <c r="L150" s="222"/>
      <c r="M150" s="238"/>
      <c r="N150" s="222"/>
      <c r="O150" s="238"/>
      <c r="P150" s="238"/>
      <c r="Q150" s="238"/>
      <c r="R150" s="294"/>
      <c r="S150" s="52" t="s">
        <v>288</v>
      </c>
      <c r="T150" s="51" t="s">
        <v>126</v>
      </c>
      <c r="U150" s="35">
        <v>4</v>
      </c>
      <c r="V150" s="53" t="s">
        <v>289</v>
      </c>
      <c r="W150" s="271"/>
      <c r="X150" s="271"/>
      <c r="Y150" s="271"/>
      <c r="Z150" s="35">
        <v>10</v>
      </c>
      <c r="AA150" s="35">
        <v>3</v>
      </c>
      <c r="AB150" s="54">
        <f>9+2</f>
        <v>11</v>
      </c>
      <c r="AC150" s="223"/>
      <c r="AD150" s="286"/>
      <c r="AE150" s="286"/>
      <c r="AF150" s="278"/>
      <c r="AG150" s="278"/>
      <c r="AH150" s="264"/>
      <c r="AI150" s="264"/>
      <c r="AJ150" s="56" t="s">
        <v>290</v>
      </c>
      <c r="AK150" s="66"/>
      <c r="AL150" s="67"/>
      <c r="AM150" s="36">
        <v>0.12</v>
      </c>
      <c r="AN150" s="90" t="s">
        <v>375</v>
      </c>
      <c r="AO150" s="37" t="s">
        <v>374</v>
      </c>
      <c r="AP150" s="84">
        <v>319</v>
      </c>
      <c r="AQ150" s="66" t="s">
        <v>158</v>
      </c>
      <c r="AR150" s="66" t="s">
        <v>158</v>
      </c>
      <c r="AS150" s="264"/>
      <c r="AT150" s="264"/>
      <c r="AU150" s="264"/>
      <c r="AV150" s="115">
        <v>60672150</v>
      </c>
      <c r="AW150" s="105" t="s">
        <v>178</v>
      </c>
      <c r="AX150" s="264"/>
      <c r="AY150" s="264"/>
      <c r="AZ150" s="39" t="s">
        <v>144</v>
      </c>
      <c r="BA150" s="61" t="s">
        <v>145</v>
      </c>
      <c r="BB150" s="50" t="s">
        <v>146</v>
      </c>
      <c r="BC150" s="40" t="s">
        <v>178</v>
      </c>
      <c r="BD150" s="41">
        <v>45292</v>
      </c>
      <c r="BE150" s="258"/>
    </row>
    <row r="151" spans="1:72" ht="74.25" customHeight="1" x14ac:dyDescent="0.2">
      <c r="I151" s="232"/>
      <c r="J151" s="234"/>
      <c r="K151" s="232"/>
      <c r="L151" s="222"/>
      <c r="M151" s="238"/>
      <c r="N151" s="222"/>
      <c r="O151" s="238"/>
      <c r="P151" s="238"/>
      <c r="Q151" s="238"/>
      <c r="R151" s="294"/>
      <c r="S151" s="53" t="s">
        <v>291</v>
      </c>
      <c r="T151" s="51" t="s">
        <v>292</v>
      </c>
      <c r="U151" s="35">
        <v>7</v>
      </c>
      <c r="V151" s="53" t="s">
        <v>293</v>
      </c>
      <c r="W151" s="68"/>
      <c r="X151" s="68"/>
      <c r="Y151" s="68"/>
      <c r="Z151" s="35">
        <v>48</v>
      </c>
      <c r="AA151" s="35">
        <v>12</v>
      </c>
      <c r="AB151" s="35">
        <f>36+12</f>
        <v>48</v>
      </c>
      <c r="AC151" s="223"/>
      <c r="AD151" s="286"/>
      <c r="AE151" s="286"/>
      <c r="AF151" s="278"/>
      <c r="AG151" s="278"/>
      <c r="AH151" s="264"/>
      <c r="AI151" s="264"/>
      <c r="AJ151" s="56" t="s">
        <v>294</v>
      </c>
      <c r="AK151" s="66"/>
      <c r="AL151" s="67"/>
      <c r="AM151" s="36">
        <v>0</v>
      </c>
      <c r="AN151" s="90" t="s">
        <v>375</v>
      </c>
      <c r="AO151" s="37" t="s">
        <v>374</v>
      </c>
      <c r="AP151" s="84">
        <v>319</v>
      </c>
      <c r="AQ151" s="66" t="s">
        <v>158</v>
      </c>
      <c r="AR151" s="66" t="s">
        <v>158</v>
      </c>
      <c r="AS151" s="264"/>
      <c r="AT151" s="264"/>
      <c r="AU151" s="264"/>
      <c r="AV151" s="115">
        <v>0</v>
      </c>
      <c r="AW151" s="105" t="s">
        <v>158</v>
      </c>
      <c r="AX151" s="264"/>
      <c r="AY151" s="264"/>
      <c r="AZ151" s="39" t="s">
        <v>424</v>
      </c>
      <c r="BA151" s="61" t="s">
        <v>145</v>
      </c>
      <c r="BB151" s="50" t="s">
        <v>425</v>
      </c>
      <c r="BC151" s="40" t="s">
        <v>425</v>
      </c>
      <c r="BD151" s="41">
        <v>45292</v>
      </c>
      <c r="BE151" s="258"/>
    </row>
    <row r="152" spans="1:72" ht="47.25" customHeight="1" x14ac:dyDescent="0.2">
      <c r="I152" s="232"/>
      <c r="J152" s="234"/>
      <c r="K152" s="232"/>
      <c r="L152" s="222"/>
      <c r="M152" s="238"/>
      <c r="N152" s="222"/>
      <c r="O152" s="238"/>
      <c r="P152" s="238"/>
      <c r="Q152" s="238"/>
      <c r="R152" s="93"/>
      <c r="S152" s="93"/>
      <c r="T152" s="92"/>
      <c r="U152" s="93"/>
      <c r="V152" s="93"/>
      <c r="W152" s="93"/>
      <c r="X152" s="92"/>
      <c r="Y152" s="93"/>
      <c r="Z152" s="93"/>
      <c r="AA152" s="93"/>
      <c r="AB152" s="93"/>
      <c r="AC152" s="93"/>
      <c r="AD152" s="93"/>
      <c r="AE152" s="93"/>
      <c r="AF152" s="93"/>
      <c r="AG152" s="93"/>
      <c r="AH152" s="93"/>
      <c r="AI152" s="93"/>
      <c r="AJ152" s="93"/>
      <c r="AK152" s="93"/>
      <c r="AL152" s="93"/>
      <c r="AM152" s="93"/>
      <c r="AN152" s="44"/>
      <c r="AO152" s="45"/>
      <c r="AP152" s="95"/>
      <c r="AQ152" s="64"/>
      <c r="AR152" s="64"/>
      <c r="AS152" s="69"/>
      <c r="AT152" s="69"/>
      <c r="AU152" s="69"/>
      <c r="AV152" s="70"/>
      <c r="AW152" s="69"/>
      <c r="AX152" s="69"/>
      <c r="AY152" s="69"/>
      <c r="AZ152" s="69"/>
      <c r="BA152" s="69"/>
      <c r="BB152" s="48"/>
      <c r="BC152" s="49"/>
      <c r="BD152" s="120"/>
      <c r="BE152" s="48"/>
    </row>
    <row r="153" spans="1:72" s="73" customFormat="1" ht="57" customHeight="1" x14ac:dyDescent="0.25">
      <c r="A153" s="32"/>
      <c r="B153" s="32"/>
      <c r="C153" s="32"/>
      <c r="D153" s="32"/>
      <c r="E153" s="32"/>
      <c r="F153" s="32"/>
      <c r="G153" s="32"/>
      <c r="H153" s="32"/>
      <c r="I153" s="232"/>
      <c r="J153" s="234"/>
      <c r="K153" s="232"/>
      <c r="L153" s="158" t="s">
        <v>295</v>
      </c>
      <c r="M153" s="235">
        <v>1049212</v>
      </c>
      <c r="N153" s="158" t="s">
        <v>295</v>
      </c>
      <c r="O153" s="149">
        <v>984813</v>
      </c>
      <c r="P153" s="149" t="s">
        <v>126</v>
      </c>
      <c r="Q153" s="149">
        <v>209842</v>
      </c>
      <c r="R153" s="296" t="s">
        <v>296</v>
      </c>
      <c r="S153" s="193" t="s">
        <v>309</v>
      </c>
      <c r="T153" s="358" t="s">
        <v>126</v>
      </c>
      <c r="U153" s="358">
        <v>0</v>
      </c>
      <c r="V153" s="193" t="s">
        <v>310</v>
      </c>
      <c r="W153" s="358"/>
      <c r="X153" s="358" t="s">
        <v>130</v>
      </c>
      <c r="Y153" s="193" t="s">
        <v>160</v>
      </c>
      <c r="Z153" s="193">
        <v>209842</v>
      </c>
      <c r="AA153" s="193">
        <v>209842</v>
      </c>
      <c r="AB153" s="193">
        <f>385982+397290</f>
        <v>783272</v>
      </c>
      <c r="AC153" s="238" t="s">
        <v>300</v>
      </c>
      <c r="AD153" s="356" t="s">
        <v>133</v>
      </c>
      <c r="AE153" s="356" t="s">
        <v>301</v>
      </c>
      <c r="AF153" s="357" t="s">
        <v>302</v>
      </c>
      <c r="AG153" s="281" t="s">
        <v>303</v>
      </c>
      <c r="AH153" s="263">
        <v>20200130010036</v>
      </c>
      <c r="AI153" s="263" t="s">
        <v>304</v>
      </c>
      <c r="AJ153" s="56" t="s">
        <v>311</v>
      </c>
      <c r="AK153" s="87"/>
      <c r="AL153" s="59"/>
      <c r="AM153" s="60">
        <v>0.1</v>
      </c>
      <c r="AN153" s="90" t="s">
        <v>375</v>
      </c>
      <c r="AO153" s="37" t="s">
        <v>374</v>
      </c>
      <c r="AP153" s="84">
        <v>319</v>
      </c>
      <c r="AQ153" s="60"/>
      <c r="AR153" s="60"/>
      <c r="AS153" s="263" t="s">
        <v>139</v>
      </c>
      <c r="AT153" s="253" t="s">
        <v>342</v>
      </c>
      <c r="AU153" s="263" t="s">
        <v>140</v>
      </c>
      <c r="AV153" s="76">
        <v>77175000</v>
      </c>
      <c r="AW153" s="20" t="s">
        <v>178</v>
      </c>
      <c r="AX153" s="263" t="s">
        <v>306</v>
      </c>
      <c r="AY153" s="263" t="s">
        <v>307</v>
      </c>
      <c r="AZ153" s="71" t="s">
        <v>144</v>
      </c>
      <c r="BA153" s="61" t="s">
        <v>145</v>
      </c>
      <c r="BB153" s="50" t="s">
        <v>146</v>
      </c>
      <c r="BC153" s="20" t="s">
        <v>178</v>
      </c>
      <c r="BD153" s="41">
        <v>45292</v>
      </c>
      <c r="BE153" s="338"/>
      <c r="BF153" s="72"/>
      <c r="BG153" s="72"/>
      <c r="BH153" s="72"/>
      <c r="BI153" s="72"/>
      <c r="BJ153" s="72"/>
      <c r="BK153" s="72"/>
      <c r="BL153" s="72"/>
      <c r="BM153" s="72"/>
      <c r="BN153" s="72"/>
      <c r="BO153" s="72"/>
      <c r="BP153" s="72"/>
      <c r="BQ153" s="72"/>
      <c r="BR153" s="72"/>
      <c r="BS153" s="72"/>
      <c r="BT153" s="72"/>
    </row>
    <row r="154" spans="1:72" s="73" customFormat="1" ht="28.5" x14ac:dyDescent="0.25">
      <c r="A154" s="32"/>
      <c r="B154" s="32"/>
      <c r="C154" s="32"/>
      <c r="D154" s="32"/>
      <c r="E154" s="32"/>
      <c r="F154" s="32"/>
      <c r="G154" s="32"/>
      <c r="H154" s="32"/>
      <c r="I154" s="232"/>
      <c r="J154" s="234"/>
      <c r="K154" s="232"/>
      <c r="L154" s="159"/>
      <c r="M154" s="236"/>
      <c r="N154" s="159"/>
      <c r="O154" s="150"/>
      <c r="P154" s="150"/>
      <c r="Q154" s="150"/>
      <c r="R154" s="258"/>
      <c r="S154" s="194"/>
      <c r="T154" s="363"/>
      <c r="U154" s="363"/>
      <c r="V154" s="194"/>
      <c r="W154" s="363"/>
      <c r="X154" s="363"/>
      <c r="Y154" s="194"/>
      <c r="Z154" s="194"/>
      <c r="AA154" s="194"/>
      <c r="AB154" s="194"/>
      <c r="AC154" s="238"/>
      <c r="AD154" s="356"/>
      <c r="AE154" s="356"/>
      <c r="AF154" s="357"/>
      <c r="AG154" s="281"/>
      <c r="AH154" s="263"/>
      <c r="AI154" s="263"/>
      <c r="AJ154" s="56" t="s">
        <v>312</v>
      </c>
      <c r="AK154" s="87"/>
      <c r="AL154" s="59"/>
      <c r="AM154" s="60">
        <v>0.08</v>
      </c>
      <c r="AN154" s="90" t="s">
        <v>375</v>
      </c>
      <c r="AO154" s="37" t="s">
        <v>374</v>
      </c>
      <c r="AP154" s="84">
        <v>319</v>
      </c>
      <c r="AQ154" s="60"/>
      <c r="AR154" s="60"/>
      <c r="AS154" s="263"/>
      <c r="AT154" s="253"/>
      <c r="AU154" s="263"/>
      <c r="AV154" s="76">
        <v>769207162.5</v>
      </c>
      <c r="AW154" s="20" t="s">
        <v>178</v>
      </c>
      <c r="AX154" s="263"/>
      <c r="AY154" s="263"/>
      <c r="AZ154" s="71" t="s">
        <v>144</v>
      </c>
      <c r="BA154" s="61" t="s">
        <v>145</v>
      </c>
      <c r="BB154" s="50" t="s">
        <v>146</v>
      </c>
      <c r="BC154" s="20" t="s">
        <v>178</v>
      </c>
      <c r="BD154" s="41">
        <v>45292</v>
      </c>
      <c r="BE154" s="338"/>
      <c r="BF154" s="72"/>
      <c r="BG154" s="72"/>
      <c r="BH154" s="72"/>
      <c r="BI154" s="72"/>
      <c r="BJ154" s="72"/>
      <c r="BK154" s="72"/>
      <c r="BL154" s="72"/>
      <c r="BM154" s="72"/>
      <c r="BN154" s="72"/>
      <c r="BO154" s="72"/>
      <c r="BP154" s="72"/>
      <c r="BQ154" s="72"/>
      <c r="BR154" s="72"/>
      <c r="BS154" s="72"/>
      <c r="BT154" s="72"/>
    </row>
    <row r="155" spans="1:72" s="73" customFormat="1" ht="47.25" customHeight="1" x14ac:dyDescent="0.25">
      <c r="A155" s="32"/>
      <c r="B155" s="32"/>
      <c r="C155" s="32"/>
      <c r="D155" s="32"/>
      <c r="E155" s="32"/>
      <c r="F155" s="32"/>
      <c r="G155" s="32"/>
      <c r="H155" s="32"/>
      <c r="I155" s="232"/>
      <c r="J155" s="234"/>
      <c r="K155" s="232"/>
      <c r="L155" s="159"/>
      <c r="M155" s="236"/>
      <c r="N155" s="159"/>
      <c r="O155" s="150"/>
      <c r="P155" s="150"/>
      <c r="Q155" s="150"/>
      <c r="R155" s="258"/>
      <c r="S155" s="195"/>
      <c r="T155" s="359"/>
      <c r="U155" s="359"/>
      <c r="V155" s="195"/>
      <c r="W155" s="359"/>
      <c r="X155" s="359"/>
      <c r="Y155" s="195"/>
      <c r="Z155" s="195"/>
      <c r="AA155" s="195"/>
      <c r="AB155" s="195"/>
      <c r="AC155" s="238"/>
      <c r="AD155" s="356"/>
      <c r="AE155" s="356"/>
      <c r="AF155" s="357"/>
      <c r="AG155" s="281"/>
      <c r="AH155" s="263"/>
      <c r="AI155" s="263"/>
      <c r="AJ155" s="56" t="s">
        <v>313</v>
      </c>
      <c r="AK155" s="87"/>
      <c r="AL155" s="59"/>
      <c r="AM155" s="60">
        <v>0.05</v>
      </c>
      <c r="AN155" s="90" t="s">
        <v>375</v>
      </c>
      <c r="AO155" s="37" t="s">
        <v>374</v>
      </c>
      <c r="AP155" s="84">
        <v>319</v>
      </c>
      <c r="AQ155" s="60"/>
      <c r="AR155" s="60"/>
      <c r="AS155" s="263"/>
      <c r="AT155" s="253"/>
      <c r="AU155" s="263"/>
      <c r="AV155" s="76">
        <v>35280000</v>
      </c>
      <c r="AW155" s="20" t="s">
        <v>178</v>
      </c>
      <c r="AX155" s="263"/>
      <c r="AY155" s="263"/>
      <c r="AZ155" s="71" t="s">
        <v>144</v>
      </c>
      <c r="BA155" s="61" t="s">
        <v>145</v>
      </c>
      <c r="BB155" s="50" t="s">
        <v>146</v>
      </c>
      <c r="BC155" s="20" t="s">
        <v>178</v>
      </c>
      <c r="BD155" s="41">
        <v>45292</v>
      </c>
      <c r="BE155" s="338"/>
      <c r="BF155" s="72"/>
      <c r="BG155" s="72"/>
      <c r="BH155" s="72"/>
      <c r="BI155" s="72"/>
      <c r="BJ155" s="72"/>
      <c r="BK155" s="72"/>
      <c r="BL155" s="72"/>
      <c r="BM155" s="72"/>
      <c r="BN155" s="72"/>
      <c r="BO155" s="72"/>
      <c r="BP155" s="72"/>
      <c r="BQ155" s="72"/>
      <c r="BR155" s="72"/>
      <c r="BS155" s="72"/>
      <c r="BT155" s="72"/>
    </row>
    <row r="156" spans="1:72" s="73" customFormat="1" ht="47.25" customHeight="1" x14ac:dyDescent="0.25">
      <c r="A156" s="32"/>
      <c r="B156" s="32"/>
      <c r="C156" s="32"/>
      <c r="D156" s="32"/>
      <c r="E156" s="32"/>
      <c r="F156" s="32"/>
      <c r="G156" s="32"/>
      <c r="H156" s="32"/>
      <c r="I156" s="232"/>
      <c r="J156" s="234"/>
      <c r="K156" s="232"/>
      <c r="L156" s="159"/>
      <c r="M156" s="236"/>
      <c r="N156" s="159"/>
      <c r="O156" s="150"/>
      <c r="P156" s="150"/>
      <c r="Q156" s="150"/>
      <c r="R156" s="258"/>
      <c r="S156" s="190" t="s">
        <v>314</v>
      </c>
      <c r="T156" s="190" t="s">
        <v>126</v>
      </c>
      <c r="U156" s="190">
        <v>83</v>
      </c>
      <c r="V156" s="190" t="s">
        <v>315</v>
      </c>
      <c r="W156" s="193" t="s">
        <v>130</v>
      </c>
      <c r="X156" s="193" t="s">
        <v>130</v>
      </c>
      <c r="Y156" s="193" t="s">
        <v>316</v>
      </c>
      <c r="Z156" s="193">
        <v>110</v>
      </c>
      <c r="AA156" s="193">
        <v>90</v>
      </c>
      <c r="AB156" s="360">
        <f>411+268</f>
        <v>679</v>
      </c>
      <c r="AC156" s="238"/>
      <c r="AD156" s="356"/>
      <c r="AE156" s="356"/>
      <c r="AF156" s="357"/>
      <c r="AG156" s="281"/>
      <c r="AH156" s="263"/>
      <c r="AI156" s="263"/>
      <c r="AJ156" s="56" t="s">
        <v>317</v>
      </c>
      <c r="AK156" s="87"/>
      <c r="AL156" s="59"/>
      <c r="AM156" s="60">
        <v>0.15</v>
      </c>
      <c r="AN156" s="90" t="s">
        <v>375</v>
      </c>
      <c r="AO156" s="37" t="s">
        <v>374</v>
      </c>
      <c r="AP156" s="84">
        <v>319</v>
      </c>
      <c r="AQ156" s="60"/>
      <c r="AR156" s="60"/>
      <c r="AS156" s="263"/>
      <c r="AT156" s="253"/>
      <c r="AU156" s="263"/>
      <c r="AV156" s="76">
        <v>38587500</v>
      </c>
      <c r="AW156" s="20" t="s">
        <v>178</v>
      </c>
      <c r="AX156" s="263"/>
      <c r="AY156" s="263"/>
      <c r="AZ156" s="71" t="s">
        <v>144</v>
      </c>
      <c r="BA156" s="61" t="s">
        <v>145</v>
      </c>
      <c r="BB156" s="50" t="s">
        <v>146</v>
      </c>
      <c r="BC156" s="20" t="s">
        <v>178</v>
      </c>
      <c r="BD156" s="41">
        <v>45292</v>
      </c>
      <c r="BE156" s="338"/>
      <c r="BF156" s="72"/>
      <c r="BG156" s="72"/>
      <c r="BH156" s="72"/>
      <c r="BI156" s="72"/>
      <c r="BJ156" s="72"/>
      <c r="BK156" s="72"/>
      <c r="BL156" s="72"/>
      <c r="BM156" s="72"/>
      <c r="BN156" s="72"/>
      <c r="BO156" s="72"/>
      <c r="BP156" s="72"/>
      <c r="BQ156" s="72"/>
      <c r="BR156" s="72"/>
      <c r="BS156" s="72"/>
      <c r="BT156" s="72"/>
    </row>
    <row r="157" spans="1:72" ht="47.25" customHeight="1" x14ac:dyDescent="0.25">
      <c r="I157" s="232"/>
      <c r="J157" s="234"/>
      <c r="K157" s="232"/>
      <c r="L157" s="159"/>
      <c r="M157" s="236"/>
      <c r="N157" s="159"/>
      <c r="O157" s="150"/>
      <c r="P157" s="150"/>
      <c r="Q157" s="150"/>
      <c r="R157" s="258"/>
      <c r="S157" s="191"/>
      <c r="T157" s="191"/>
      <c r="U157" s="191"/>
      <c r="V157" s="191"/>
      <c r="W157" s="194"/>
      <c r="X157" s="194"/>
      <c r="Y157" s="194"/>
      <c r="Z157" s="194"/>
      <c r="AA157" s="194"/>
      <c r="AB157" s="361"/>
      <c r="AC157" s="238"/>
      <c r="AD157" s="356"/>
      <c r="AE157" s="356"/>
      <c r="AF157" s="357"/>
      <c r="AG157" s="281"/>
      <c r="AH157" s="263"/>
      <c r="AI157" s="263"/>
      <c r="AJ157" s="225" t="s">
        <v>318</v>
      </c>
      <c r="AK157" s="193"/>
      <c r="AL157" s="193"/>
      <c r="AM157" s="196">
        <v>0.17</v>
      </c>
      <c r="AN157" s="176" t="s">
        <v>375</v>
      </c>
      <c r="AO157" s="179" t="s">
        <v>374</v>
      </c>
      <c r="AP157" s="243">
        <v>319</v>
      </c>
      <c r="AQ157" s="196"/>
      <c r="AR157" s="196"/>
      <c r="AS157" s="263"/>
      <c r="AT157" s="253"/>
      <c r="AU157" s="263"/>
      <c r="AV157" s="240">
        <v>952426338.724998</v>
      </c>
      <c r="AW157" s="249" t="s">
        <v>178</v>
      </c>
      <c r="AX157" s="263"/>
      <c r="AY157" s="263"/>
      <c r="AZ157" s="71" t="s">
        <v>144</v>
      </c>
      <c r="BA157" s="61" t="s">
        <v>145</v>
      </c>
      <c r="BB157" s="50" t="s">
        <v>146</v>
      </c>
      <c r="BC157" s="20" t="s">
        <v>178</v>
      </c>
      <c r="BD157" s="41">
        <v>45292</v>
      </c>
      <c r="BE157" s="338"/>
      <c r="BF157" s="72"/>
      <c r="BG157" s="72"/>
    </row>
    <row r="158" spans="1:72" ht="47.25" customHeight="1" x14ac:dyDescent="0.25">
      <c r="I158" s="232"/>
      <c r="J158" s="234"/>
      <c r="K158" s="232"/>
      <c r="L158" s="159"/>
      <c r="M158" s="236"/>
      <c r="N158" s="159"/>
      <c r="O158" s="150"/>
      <c r="P158" s="150"/>
      <c r="Q158" s="150"/>
      <c r="R158" s="258"/>
      <c r="S158" s="191"/>
      <c r="T158" s="191"/>
      <c r="U158" s="191"/>
      <c r="V158" s="191"/>
      <c r="W158" s="194"/>
      <c r="X158" s="194"/>
      <c r="Y158" s="194"/>
      <c r="Z158" s="194"/>
      <c r="AA158" s="194"/>
      <c r="AB158" s="361"/>
      <c r="AC158" s="238"/>
      <c r="AD158" s="356"/>
      <c r="AE158" s="356"/>
      <c r="AF158" s="357"/>
      <c r="AG158" s="281"/>
      <c r="AH158" s="263"/>
      <c r="AI158" s="263"/>
      <c r="AJ158" s="226"/>
      <c r="AK158" s="194"/>
      <c r="AL158" s="194"/>
      <c r="AM158" s="197"/>
      <c r="AN158" s="177"/>
      <c r="AO158" s="180"/>
      <c r="AP158" s="244"/>
      <c r="AQ158" s="197"/>
      <c r="AR158" s="197"/>
      <c r="AS158" s="263"/>
      <c r="AT158" s="253"/>
      <c r="AU158" s="263"/>
      <c r="AV158" s="241"/>
      <c r="AW158" s="268"/>
      <c r="AX158" s="263"/>
      <c r="AY158" s="263"/>
      <c r="AZ158" s="71" t="s">
        <v>144</v>
      </c>
      <c r="BA158" s="61" t="s">
        <v>417</v>
      </c>
      <c r="BB158" s="53" t="s">
        <v>407</v>
      </c>
      <c r="BC158" s="20" t="s">
        <v>178</v>
      </c>
      <c r="BD158" s="41">
        <v>45292</v>
      </c>
      <c r="BE158" s="338"/>
      <c r="BF158" s="72"/>
      <c r="BG158" s="72"/>
    </row>
    <row r="159" spans="1:72" ht="47.25" customHeight="1" x14ac:dyDescent="0.25">
      <c r="I159" s="232"/>
      <c r="J159" s="234"/>
      <c r="K159" s="232"/>
      <c r="L159" s="159"/>
      <c r="M159" s="236"/>
      <c r="N159" s="159"/>
      <c r="O159" s="150"/>
      <c r="P159" s="150"/>
      <c r="Q159" s="150"/>
      <c r="R159" s="258"/>
      <c r="S159" s="191"/>
      <c r="T159" s="191"/>
      <c r="U159" s="191"/>
      <c r="V159" s="191"/>
      <c r="W159" s="194"/>
      <c r="X159" s="194"/>
      <c r="Y159" s="194"/>
      <c r="Z159" s="194"/>
      <c r="AA159" s="194"/>
      <c r="AB159" s="361"/>
      <c r="AC159" s="238"/>
      <c r="AD159" s="356"/>
      <c r="AE159" s="356"/>
      <c r="AF159" s="357"/>
      <c r="AG159" s="281"/>
      <c r="AH159" s="263"/>
      <c r="AI159" s="263"/>
      <c r="AJ159" s="227"/>
      <c r="AK159" s="195"/>
      <c r="AL159" s="195"/>
      <c r="AM159" s="198"/>
      <c r="AN159" s="178"/>
      <c r="AO159" s="181"/>
      <c r="AP159" s="245"/>
      <c r="AQ159" s="198"/>
      <c r="AR159" s="198"/>
      <c r="AS159" s="263"/>
      <c r="AT159" s="253"/>
      <c r="AU159" s="263"/>
      <c r="AV159" s="242"/>
      <c r="AW159" s="250"/>
      <c r="AX159" s="263"/>
      <c r="AY159" s="263"/>
      <c r="AZ159" s="71" t="s">
        <v>144</v>
      </c>
      <c r="BA159" s="61" t="s">
        <v>367</v>
      </c>
      <c r="BB159" s="108" t="s">
        <v>405</v>
      </c>
      <c r="BC159" s="20" t="s">
        <v>178</v>
      </c>
      <c r="BD159" s="41">
        <v>45292</v>
      </c>
      <c r="BE159" s="338"/>
      <c r="BF159" s="72"/>
      <c r="BG159" s="72"/>
    </row>
    <row r="160" spans="1:72" ht="47.25" customHeight="1" x14ac:dyDescent="0.25">
      <c r="I160" s="232"/>
      <c r="J160" s="234"/>
      <c r="K160" s="232"/>
      <c r="L160" s="159"/>
      <c r="M160" s="236"/>
      <c r="N160" s="159"/>
      <c r="O160" s="150"/>
      <c r="P160" s="150"/>
      <c r="Q160" s="150"/>
      <c r="R160" s="258"/>
      <c r="S160" s="191"/>
      <c r="T160" s="191"/>
      <c r="U160" s="191"/>
      <c r="V160" s="191"/>
      <c r="W160" s="194"/>
      <c r="X160" s="194"/>
      <c r="Y160" s="194"/>
      <c r="Z160" s="194"/>
      <c r="AA160" s="194"/>
      <c r="AB160" s="361"/>
      <c r="AC160" s="238"/>
      <c r="AD160" s="356"/>
      <c r="AE160" s="356"/>
      <c r="AF160" s="357"/>
      <c r="AG160" s="281"/>
      <c r="AH160" s="263"/>
      <c r="AI160" s="263"/>
      <c r="AJ160" s="158" t="s">
        <v>319</v>
      </c>
      <c r="AK160" s="193"/>
      <c r="AL160" s="193"/>
      <c r="AM160" s="196">
        <v>0.1</v>
      </c>
      <c r="AN160" s="176" t="s">
        <v>375</v>
      </c>
      <c r="AO160" s="179" t="s">
        <v>374</v>
      </c>
      <c r="AP160" s="243">
        <v>319</v>
      </c>
      <c r="AQ160" s="196"/>
      <c r="AR160" s="196"/>
      <c r="AS160" s="263"/>
      <c r="AT160" s="253"/>
      <c r="AU160" s="263"/>
      <c r="AV160" s="240">
        <v>4980947465.2749996</v>
      </c>
      <c r="AW160" s="249" t="s">
        <v>178</v>
      </c>
      <c r="AX160" s="263"/>
      <c r="AY160" s="263"/>
      <c r="AZ160" s="71" t="s">
        <v>144</v>
      </c>
      <c r="BA160" s="61" t="s">
        <v>145</v>
      </c>
      <c r="BB160" s="50" t="s">
        <v>146</v>
      </c>
      <c r="BC160" s="20" t="s">
        <v>178</v>
      </c>
      <c r="BD160" s="41">
        <v>45292</v>
      </c>
      <c r="BE160" s="338"/>
      <c r="BF160" s="72"/>
      <c r="BG160" s="72"/>
    </row>
    <row r="161" spans="9:59" ht="47.25" customHeight="1" x14ac:dyDescent="0.25">
      <c r="I161" s="232"/>
      <c r="J161" s="234"/>
      <c r="K161" s="232"/>
      <c r="L161" s="159"/>
      <c r="M161" s="236"/>
      <c r="N161" s="159"/>
      <c r="O161" s="150"/>
      <c r="P161" s="150"/>
      <c r="Q161" s="150"/>
      <c r="R161" s="258"/>
      <c r="S161" s="191"/>
      <c r="T161" s="191"/>
      <c r="U161" s="191"/>
      <c r="V161" s="191"/>
      <c r="W161" s="194"/>
      <c r="X161" s="194"/>
      <c r="Y161" s="194"/>
      <c r="Z161" s="194"/>
      <c r="AA161" s="194"/>
      <c r="AB161" s="361"/>
      <c r="AC161" s="238"/>
      <c r="AD161" s="356"/>
      <c r="AE161" s="356"/>
      <c r="AF161" s="357"/>
      <c r="AG161" s="281"/>
      <c r="AH161" s="263"/>
      <c r="AI161" s="263"/>
      <c r="AJ161" s="159"/>
      <c r="AK161" s="194"/>
      <c r="AL161" s="194"/>
      <c r="AM161" s="197"/>
      <c r="AN161" s="177"/>
      <c r="AO161" s="180"/>
      <c r="AP161" s="244"/>
      <c r="AQ161" s="197"/>
      <c r="AR161" s="197"/>
      <c r="AS161" s="263"/>
      <c r="AT161" s="253"/>
      <c r="AU161" s="263"/>
      <c r="AV161" s="241"/>
      <c r="AW161" s="268"/>
      <c r="AX161" s="263"/>
      <c r="AY161" s="263"/>
      <c r="AZ161" s="71" t="s">
        <v>144</v>
      </c>
      <c r="BA161" s="61" t="s">
        <v>368</v>
      </c>
      <c r="BB161" s="109" t="s">
        <v>146</v>
      </c>
      <c r="BC161" s="20" t="s">
        <v>178</v>
      </c>
      <c r="BD161" s="41">
        <v>45292</v>
      </c>
      <c r="BE161" s="338"/>
      <c r="BF161" s="72"/>
      <c r="BG161" s="72"/>
    </row>
    <row r="162" spans="9:59" ht="47.25" customHeight="1" x14ac:dyDescent="0.25">
      <c r="I162" s="232"/>
      <c r="J162" s="234"/>
      <c r="K162" s="232"/>
      <c r="L162" s="159"/>
      <c r="M162" s="236"/>
      <c r="N162" s="159"/>
      <c r="O162" s="150"/>
      <c r="P162" s="150"/>
      <c r="Q162" s="150"/>
      <c r="R162" s="258"/>
      <c r="S162" s="192"/>
      <c r="T162" s="192"/>
      <c r="U162" s="192"/>
      <c r="V162" s="192"/>
      <c r="W162" s="195"/>
      <c r="X162" s="195"/>
      <c r="Y162" s="195"/>
      <c r="Z162" s="195"/>
      <c r="AA162" s="195"/>
      <c r="AB162" s="362"/>
      <c r="AC162" s="238"/>
      <c r="AD162" s="356"/>
      <c r="AE162" s="356"/>
      <c r="AF162" s="357"/>
      <c r="AG162" s="281"/>
      <c r="AH162" s="263"/>
      <c r="AI162" s="263"/>
      <c r="AJ162" s="160"/>
      <c r="AK162" s="195"/>
      <c r="AL162" s="195"/>
      <c r="AM162" s="198"/>
      <c r="AN162" s="178"/>
      <c r="AO162" s="181"/>
      <c r="AP162" s="245"/>
      <c r="AQ162" s="198"/>
      <c r="AR162" s="198"/>
      <c r="AS162" s="263"/>
      <c r="AT162" s="253"/>
      <c r="AU162" s="263"/>
      <c r="AV162" s="242"/>
      <c r="AW162" s="250"/>
      <c r="AX162" s="263"/>
      <c r="AY162" s="263"/>
      <c r="AZ162" s="71" t="s">
        <v>144</v>
      </c>
      <c r="BA162" s="61" t="s">
        <v>369</v>
      </c>
      <c r="BB162" s="108" t="s">
        <v>403</v>
      </c>
      <c r="BC162" s="20" t="s">
        <v>178</v>
      </c>
      <c r="BD162" s="41">
        <v>45292</v>
      </c>
      <c r="BE162" s="338"/>
      <c r="BF162" s="72"/>
      <c r="BG162" s="72"/>
    </row>
    <row r="163" spans="9:59" ht="47.25" customHeight="1" x14ac:dyDescent="0.25">
      <c r="I163" s="232"/>
      <c r="J163" s="234"/>
      <c r="K163" s="232"/>
      <c r="L163" s="159"/>
      <c r="M163" s="236"/>
      <c r="N163" s="159"/>
      <c r="O163" s="150"/>
      <c r="P163" s="150"/>
      <c r="Q163" s="150"/>
      <c r="R163" s="258"/>
      <c r="S163" s="364" t="s">
        <v>320</v>
      </c>
      <c r="T163" s="190" t="s">
        <v>381</v>
      </c>
      <c r="U163" s="190">
        <v>9</v>
      </c>
      <c r="V163" s="190" t="s">
        <v>321</v>
      </c>
      <c r="W163" s="193"/>
      <c r="X163" s="193" t="s">
        <v>130</v>
      </c>
      <c r="Y163" s="193"/>
      <c r="Z163" s="193">
        <v>10</v>
      </c>
      <c r="AA163" s="193">
        <v>3</v>
      </c>
      <c r="AB163" s="360">
        <v>12</v>
      </c>
      <c r="AC163" s="238"/>
      <c r="AD163" s="356"/>
      <c r="AE163" s="356"/>
      <c r="AF163" s="357"/>
      <c r="AG163" s="281"/>
      <c r="AH163" s="263"/>
      <c r="AI163" s="263"/>
      <c r="AJ163" s="158" t="s">
        <v>322</v>
      </c>
      <c r="AK163" s="193"/>
      <c r="AL163" s="193"/>
      <c r="AM163" s="196">
        <v>0.15</v>
      </c>
      <c r="AN163" s="176" t="s">
        <v>375</v>
      </c>
      <c r="AO163" s="179" t="s">
        <v>374</v>
      </c>
      <c r="AP163" s="243">
        <v>319</v>
      </c>
      <c r="AQ163" s="196"/>
      <c r="AR163" s="196"/>
      <c r="AS163" s="263"/>
      <c r="AT163" s="253"/>
      <c r="AU163" s="263"/>
      <c r="AV163" s="240">
        <v>10411564076</v>
      </c>
      <c r="AW163" s="249" t="s">
        <v>178</v>
      </c>
      <c r="AX163" s="263"/>
      <c r="AY163" s="263"/>
      <c r="AZ163" s="71" t="s">
        <v>144</v>
      </c>
      <c r="BA163" s="61" t="s">
        <v>145</v>
      </c>
      <c r="BB163" s="109" t="s">
        <v>146</v>
      </c>
      <c r="BC163" s="20" t="s">
        <v>178</v>
      </c>
      <c r="BD163" s="41">
        <v>45292</v>
      </c>
      <c r="BE163" s="338"/>
      <c r="BF163" s="72"/>
      <c r="BG163" s="72"/>
    </row>
    <row r="164" spans="9:59" ht="47.25" customHeight="1" x14ac:dyDescent="0.25">
      <c r="I164" s="232"/>
      <c r="J164" s="234"/>
      <c r="K164" s="232"/>
      <c r="L164" s="159"/>
      <c r="M164" s="236"/>
      <c r="N164" s="159"/>
      <c r="O164" s="150"/>
      <c r="P164" s="150"/>
      <c r="Q164" s="150"/>
      <c r="R164" s="258"/>
      <c r="S164" s="365"/>
      <c r="T164" s="191"/>
      <c r="U164" s="191"/>
      <c r="V164" s="191"/>
      <c r="W164" s="194"/>
      <c r="X164" s="194"/>
      <c r="Y164" s="194"/>
      <c r="Z164" s="194"/>
      <c r="AA164" s="194"/>
      <c r="AB164" s="361"/>
      <c r="AC164" s="238"/>
      <c r="AD164" s="356"/>
      <c r="AE164" s="356"/>
      <c r="AF164" s="357"/>
      <c r="AG164" s="281"/>
      <c r="AH164" s="263"/>
      <c r="AI164" s="263"/>
      <c r="AJ164" s="159"/>
      <c r="AK164" s="194"/>
      <c r="AL164" s="194"/>
      <c r="AM164" s="197"/>
      <c r="AN164" s="177"/>
      <c r="AO164" s="180"/>
      <c r="AP164" s="244"/>
      <c r="AQ164" s="197"/>
      <c r="AR164" s="197"/>
      <c r="AS164" s="263"/>
      <c r="AT164" s="253"/>
      <c r="AU164" s="263"/>
      <c r="AV164" s="241"/>
      <c r="AW164" s="268"/>
      <c r="AX164" s="263"/>
      <c r="AY164" s="263"/>
      <c r="AZ164" s="71" t="s">
        <v>144</v>
      </c>
      <c r="BA164" s="61" t="s">
        <v>370</v>
      </c>
      <c r="BB164" s="108" t="s">
        <v>405</v>
      </c>
      <c r="BC164" s="20" t="s">
        <v>178</v>
      </c>
      <c r="BD164" s="41">
        <v>45292</v>
      </c>
      <c r="BE164" s="338"/>
      <c r="BF164" s="72"/>
      <c r="BG164" s="72"/>
    </row>
    <row r="165" spans="9:59" ht="47.25" customHeight="1" x14ac:dyDescent="0.25">
      <c r="I165" s="232"/>
      <c r="J165" s="234"/>
      <c r="K165" s="232"/>
      <c r="L165" s="159"/>
      <c r="M165" s="236"/>
      <c r="N165" s="159"/>
      <c r="O165" s="150"/>
      <c r="P165" s="150"/>
      <c r="Q165" s="150"/>
      <c r="R165" s="258"/>
      <c r="S165" s="365"/>
      <c r="T165" s="191"/>
      <c r="U165" s="191"/>
      <c r="V165" s="191"/>
      <c r="W165" s="194"/>
      <c r="X165" s="194"/>
      <c r="Y165" s="194"/>
      <c r="Z165" s="194"/>
      <c r="AA165" s="194"/>
      <c r="AB165" s="361"/>
      <c r="AC165" s="238"/>
      <c r="AD165" s="356"/>
      <c r="AE165" s="356"/>
      <c r="AF165" s="357"/>
      <c r="AG165" s="281"/>
      <c r="AH165" s="263"/>
      <c r="AI165" s="263"/>
      <c r="AJ165" s="159"/>
      <c r="AK165" s="194"/>
      <c r="AL165" s="194"/>
      <c r="AM165" s="197"/>
      <c r="AN165" s="177"/>
      <c r="AO165" s="180"/>
      <c r="AP165" s="244"/>
      <c r="AQ165" s="197"/>
      <c r="AR165" s="197"/>
      <c r="AS165" s="263"/>
      <c r="AT165" s="253"/>
      <c r="AU165" s="263"/>
      <c r="AV165" s="241"/>
      <c r="AW165" s="268"/>
      <c r="AX165" s="263"/>
      <c r="AY165" s="263"/>
      <c r="AZ165" s="71" t="s">
        <v>144</v>
      </c>
      <c r="BA165" s="61" t="s">
        <v>370</v>
      </c>
      <c r="BB165" s="108" t="s">
        <v>405</v>
      </c>
      <c r="BC165" s="20" t="s">
        <v>178</v>
      </c>
      <c r="BD165" s="41">
        <v>45292</v>
      </c>
      <c r="BE165" s="338"/>
      <c r="BF165" s="72"/>
      <c r="BG165" s="72"/>
    </row>
    <row r="166" spans="9:59" ht="47.25" customHeight="1" x14ac:dyDescent="0.25">
      <c r="I166" s="232"/>
      <c r="J166" s="234"/>
      <c r="K166" s="232"/>
      <c r="L166" s="159"/>
      <c r="M166" s="236"/>
      <c r="N166" s="159"/>
      <c r="O166" s="150"/>
      <c r="P166" s="150"/>
      <c r="Q166" s="150"/>
      <c r="R166" s="258"/>
      <c r="S166" s="365"/>
      <c r="T166" s="191"/>
      <c r="U166" s="191"/>
      <c r="V166" s="191"/>
      <c r="W166" s="194"/>
      <c r="X166" s="194"/>
      <c r="Y166" s="194"/>
      <c r="Z166" s="194"/>
      <c r="AA166" s="194"/>
      <c r="AB166" s="361"/>
      <c r="AC166" s="238"/>
      <c r="AD166" s="356"/>
      <c r="AE166" s="356"/>
      <c r="AF166" s="357"/>
      <c r="AG166" s="281"/>
      <c r="AH166" s="263"/>
      <c r="AI166" s="263"/>
      <c r="AJ166" s="159"/>
      <c r="AK166" s="194"/>
      <c r="AL166" s="194"/>
      <c r="AM166" s="197"/>
      <c r="AN166" s="177"/>
      <c r="AO166" s="180"/>
      <c r="AP166" s="244"/>
      <c r="AQ166" s="197"/>
      <c r="AR166" s="197"/>
      <c r="AS166" s="263"/>
      <c r="AT166" s="253"/>
      <c r="AU166" s="263"/>
      <c r="AV166" s="241"/>
      <c r="AW166" s="268"/>
      <c r="AX166" s="263"/>
      <c r="AY166" s="263"/>
      <c r="AZ166" s="71" t="s">
        <v>144</v>
      </c>
      <c r="BA166" s="61" t="s">
        <v>371</v>
      </c>
      <c r="BB166" s="108" t="s">
        <v>405</v>
      </c>
      <c r="BC166" s="20" t="s">
        <v>178</v>
      </c>
      <c r="BD166" s="41">
        <v>45292</v>
      </c>
      <c r="BE166" s="338"/>
      <c r="BF166" s="72"/>
      <c r="BG166" s="72"/>
    </row>
    <row r="167" spans="9:59" ht="47.25" customHeight="1" x14ac:dyDescent="0.25">
      <c r="I167" s="232"/>
      <c r="J167" s="234"/>
      <c r="K167" s="232"/>
      <c r="L167" s="159"/>
      <c r="M167" s="236"/>
      <c r="N167" s="159"/>
      <c r="O167" s="150"/>
      <c r="P167" s="150"/>
      <c r="Q167" s="150"/>
      <c r="R167" s="258"/>
      <c r="S167" s="365"/>
      <c r="T167" s="191"/>
      <c r="U167" s="191"/>
      <c r="V167" s="191"/>
      <c r="W167" s="194"/>
      <c r="X167" s="194"/>
      <c r="Y167" s="194"/>
      <c r="Z167" s="194"/>
      <c r="AA167" s="194"/>
      <c r="AB167" s="361"/>
      <c r="AC167" s="238"/>
      <c r="AD167" s="356"/>
      <c r="AE167" s="356"/>
      <c r="AF167" s="357"/>
      <c r="AG167" s="281"/>
      <c r="AH167" s="263"/>
      <c r="AI167" s="263"/>
      <c r="AJ167" s="159"/>
      <c r="AK167" s="194"/>
      <c r="AL167" s="194"/>
      <c r="AM167" s="197"/>
      <c r="AN167" s="177"/>
      <c r="AO167" s="180"/>
      <c r="AP167" s="244"/>
      <c r="AQ167" s="197"/>
      <c r="AR167" s="197"/>
      <c r="AS167" s="263"/>
      <c r="AT167" s="253"/>
      <c r="AU167" s="263"/>
      <c r="AV167" s="242"/>
      <c r="AW167" s="250"/>
      <c r="AX167" s="263"/>
      <c r="AY167" s="263"/>
      <c r="AZ167" s="71" t="s">
        <v>144</v>
      </c>
      <c r="BA167" s="61" t="s">
        <v>371</v>
      </c>
      <c r="BB167" s="108" t="s">
        <v>405</v>
      </c>
      <c r="BC167" s="20" t="s">
        <v>178</v>
      </c>
      <c r="BD167" s="41">
        <v>45292</v>
      </c>
      <c r="BE167" s="338"/>
      <c r="BF167" s="72"/>
      <c r="BG167" s="72"/>
    </row>
    <row r="168" spans="9:59" ht="47.25" customHeight="1" x14ac:dyDescent="0.25">
      <c r="I168" s="232"/>
      <c r="J168" s="234"/>
      <c r="K168" s="232"/>
      <c r="L168" s="159"/>
      <c r="M168" s="236"/>
      <c r="N168" s="159"/>
      <c r="O168" s="150"/>
      <c r="P168" s="150"/>
      <c r="Q168" s="150"/>
      <c r="R168" s="258"/>
      <c r="S168" s="365"/>
      <c r="T168" s="191"/>
      <c r="U168" s="191"/>
      <c r="V168" s="191"/>
      <c r="W168" s="194"/>
      <c r="X168" s="194"/>
      <c r="Y168" s="194"/>
      <c r="Z168" s="194"/>
      <c r="AA168" s="194"/>
      <c r="AB168" s="361"/>
      <c r="AC168" s="238"/>
      <c r="AD168" s="356"/>
      <c r="AE168" s="356"/>
      <c r="AF168" s="357"/>
      <c r="AG168" s="281"/>
      <c r="AH168" s="263"/>
      <c r="AI168" s="263"/>
      <c r="AJ168" s="159"/>
      <c r="AK168" s="194"/>
      <c r="AL168" s="194"/>
      <c r="AM168" s="197"/>
      <c r="AN168" s="177"/>
      <c r="AO168" s="180"/>
      <c r="AP168" s="244"/>
      <c r="AQ168" s="197"/>
      <c r="AR168" s="197"/>
      <c r="AS168" s="263"/>
      <c r="AT168" s="253"/>
      <c r="AU168" s="263"/>
      <c r="AV168" s="76">
        <v>809543088</v>
      </c>
      <c r="AW168" s="20" t="s">
        <v>141</v>
      </c>
      <c r="AX168" s="263"/>
      <c r="AY168" s="263"/>
      <c r="AZ168" s="71" t="s">
        <v>144</v>
      </c>
      <c r="BA168" s="61" t="s">
        <v>370</v>
      </c>
      <c r="BB168" s="108" t="s">
        <v>405</v>
      </c>
      <c r="BC168" s="20" t="s">
        <v>141</v>
      </c>
      <c r="BD168" s="41">
        <v>45292</v>
      </c>
      <c r="BE168" s="338"/>
      <c r="BF168" s="72"/>
      <c r="BG168" s="72"/>
    </row>
    <row r="169" spans="9:59" ht="47.25" customHeight="1" x14ac:dyDescent="0.25">
      <c r="I169" s="232"/>
      <c r="J169" s="234"/>
      <c r="K169" s="232"/>
      <c r="L169" s="159"/>
      <c r="M169" s="236"/>
      <c r="N169" s="159"/>
      <c r="O169" s="150"/>
      <c r="P169" s="150"/>
      <c r="Q169" s="150"/>
      <c r="R169" s="258"/>
      <c r="S169" s="366"/>
      <c r="T169" s="192"/>
      <c r="U169" s="192"/>
      <c r="V169" s="192"/>
      <c r="W169" s="195"/>
      <c r="X169" s="195"/>
      <c r="Y169" s="195"/>
      <c r="Z169" s="195"/>
      <c r="AA169" s="195"/>
      <c r="AB169" s="362"/>
      <c r="AC169" s="238"/>
      <c r="AD169" s="356"/>
      <c r="AE169" s="356"/>
      <c r="AF169" s="357"/>
      <c r="AG169" s="281"/>
      <c r="AH169" s="263"/>
      <c r="AI169" s="263"/>
      <c r="AJ169" s="159"/>
      <c r="AK169" s="194"/>
      <c r="AL169" s="194"/>
      <c r="AM169" s="197"/>
      <c r="AN169" s="178"/>
      <c r="AO169" s="181"/>
      <c r="AP169" s="245"/>
      <c r="AQ169" s="197"/>
      <c r="AR169" s="197"/>
      <c r="AS169" s="263"/>
      <c r="AT169" s="253"/>
      <c r="AU169" s="263"/>
      <c r="AV169" s="76">
        <v>111325251</v>
      </c>
      <c r="AW169" s="20" t="s">
        <v>372</v>
      </c>
      <c r="AX169" s="263"/>
      <c r="AY169" s="263"/>
      <c r="AZ169" s="71" t="s">
        <v>144</v>
      </c>
      <c r="BA169" s="61" t="s">
        <v>370</v>
      </c>
      <c r="BB169" s="108" t="s">
        <v>405</v>
      </c>
      <c r="BC169" s="20" t="s">
        <v>141</v>
      </c>
      <c r="BD169" s="41">
        <v>45292</v>
      </c>
      <c r="BE169" s="338"/>
      <c r="BF169" s="72"/>
      <c r="BG169" s="72"/>
    </row>
    <row r="170" spans="9:59" ht="47.25" customHeight="1" x14ac:dyDescent="0.25">
      <c r="I170" s="232"/>
      <c r="J170" s="234"/>
      <c r="K170" s="232"/>
      <c r="L170" s="159"/>
      <c r="M170" s="236"/>
      <c r="N170" s="159"/>
      <c r="O170" s="150"/>
      <c r="P170" s="150"/>
      <c r="Q170" s="150"/>
      <c r="R170" s="258"/>
      <c r="S170" s="358" t="s">
        <v>297</v>
      </c>
      <c r="T170" s="190" t="s">
        <v>126</v>
      </c>
      <c r="U170" s="193">
        <v>0</v>
      </c>
      <c r="V170" s="358" t="s">
        <v>298</v>
      </c>
      <c r="W170" s="193"/>
      <c r="X170" s="193" t="s">
        <v>130</v>
      </c>
      <c r="Y170" s="358" t="s">
        <v>299</v>
      </c>
      <c r="Z170" s="193">
        <v>2400</v>
      </c>
      <c r="AA170" s="193">
        <v>2400</v>
      </c>
      <c r="AB170" s="193">
        <v>14617</v>
      </c>
      <c r="AC170" s="238"/>
      <c r="AD170" s="356"/>
      <c r="AE170" s="356"/>
      <c r="AF170" s="357"/>
      <c r="AG170" s="281"/>
      <c r="AH170" s="263"/>
      <c r="AI170" s="263"/>
      <c r="AJ170" s="56" t="s">
        <v>305</v>
      </c>
      <c r="AK170" s="87"/>
      <c r="AL170" s="62"/>
      <c r="AM170" s="60">
        <v>0.1</v>
      </c>
      <c r="AN170" s="90" t="s">
        <v>375</v>
      </c>
      <c r="AO170" s="37" t="s">
        <v>374</v>
      </c>
      <c r="AP170" s="84">
        <v>319</v>
      </c>
      <c r="AQ170" s="60"/>
      <c r="AR170" s="60"/>
      <c r="AS170" s="263"/>
      <c r="AT170" s="253"/>
      <c r="AU170" s="263"/>
      <c r="AV170" s="76">
        <v>907192125</v>
      </c>
      <c r="AW170" s="20" t="s">
        <v>178</v>
      </c>
      <c r="AX170" s="263"/>
      <c r="AY170" s="263"/>
      <c r="AZ170" s="71" t="s">
        <v>144</v>
      </c>
      <c r="BA170" s="61" t="s">
        <v>145</v>
      </c>
      <c r="BB170" s="50" t="s">
        <v>146</v>
      </c>
      <c r="BC170" s="20" t="s">
        <v>178</v>
      </c>
      <c r="BD170" s="41">
        <v>45292</v>
      </c>
      <c r="BE170" s="338"/>
      <c r="BF170" s="72"/>
      <c r="BG170" s="72"/>
    </row>
    <row r="171" spans="9:59" ht="47.25" customHeight="1" x14ac:dyDescent="0.25">
      <c r="I171" s="233"/>
      <c r="J171" s="234"/>
      <c r="K171" s="233"/>
      <c r="L171" s="160"/>
      <c r="M171" s="237"/>
      <c r="N171" s="160"/>
      <c r="O171" s="151"/>
      <c r="P171" s="151"/>
      <c r="Q171" s="151"/>
      <c r="R171" s="258"/>
      <c r="S171" s="359"/>
      <c r="T171" s="192"/>
      <c r="U171" s="195"/>
      <c r="V171" s="359"/>
      <c r="W171" s="195"/>
      <c r="X171" s="195"/>
      <c r="Y171" s="359"/>
      <c r="Z171" s="195"/>
      <c r="AA171" s="195"/>
      <c r="AB171" s="195"/>
      <c r="AC171" s="238"/>
      <c r="AD171" s="356"/>
      <c r="AE171" s="356"/>
      <c r="AF171" s="357"/>
      <c r="AG171" s="281"/>
      <c r="AH171" s="263"/>
      <c r="AI171" s="263"/>
      <c r="AJ171" s="56" t="s">
        <v>308</v>
      </c>
      <c r="AK171" s="62"/>
      <c r="AL171" s="63"/>
      <c r="AM171" s="60">
        <v>0.1</v>
      </c>
      <c r="AN171" s="90" t="s">
        <v>375</v>
      </c>
      <c r="AO171" s="37" t="s">
        <v>374</v>
      </c>
      <c r="AP171" s="84">
        <v>319</v>
      </c>
      <c r="AQ171" s="60"/>
      <c r="AR171" s="60"/>
      <c r="AS171" s="263"/>
      <c r="AT171" s="253"/>
      <c r="AU171" s="263"/>
      <c r="AV171" s="76">
        <v>163515082.5</v>
      </c>
      <c r="AW171" s="20" t="s">
        <v>178</v>
      </c>
      <c r="AX171" s="263"/>
      <c r="AY171" s="263"/>
      <c r="AZ171" s="71" t="s">
        <v>144</v>
      </c>
      <c r="BA171" s="61" t="s">
        <v>145</v>
      </c>
      <c r="BB171" s="50" t="s">
        <v>146</v>
      </c>
      <c r="BC171" s="20" t="s">
        <v>178</v>
      </c>
      <c r="BD171" s="41">
        <v>45292</v>
      </c>
      <c r="BE171" s="338"/>
      <c r="BF171" s="72"/>
      <c r="BG171" s="72"/>
    </row>
    <row r="173" spans="9:59" ht="47.25" customHeight="1" x14ac:dyDescent="0.2">
      <c r="AV173" s="74"/>
    </row>
    <row r="174" spans="9:59" ht="47.25" customHeight="1" x14ac:dyDescent="0.2">
      <c r="AV174" s="75"/>
      <c r="AX174" s="118"/>
    </row>
    <row r="175" spans="9:59" ht="47.25" customHeight="1" x14ac:dyDescent="0.2">
      <c r="AV175" s="75"/>
      <c r="AX175" s="118"/>
    </row>
    <row r="176" spans="9:59" ht="47.25" customHeight="1" x14ac:dyDescent="0.2">
      <c r="AV176" s="75"/>
      <c r="AX176" s="119"/>
    </row>
    <row r="177" spans="48:50" ht="47.25" customHeight="1" x14ac:dyDescent="0.2">
      <c r="AV177" s="75"/>
      <c r="AX177" s="118"/>
    </row>
    <row r="178" spans="48:50" ht="47.25" customHeight="1" x14ac:dyDescent="0.2">
      <c r="AV178" s="75"/>
      <c r="AX178" s="118"/>
    </row>
    <row r="179" spans="48:50" ht="47.25" customHeight="1" x14ac:dyDescent="0.2">
      <c r="AX179" s="118"/>
    </row>
    <row r="180" spans="48:50" ht="47.25" customHeight="1" x14ac:dyDescent="0.2">
      <c r="AX180" s="118"/>
    </row>
    <row r="181" spans="48:50" ht="47.25" customHeight="1" x14ac:dyDescent="0.2">
      <c r="AX181" s="118"/>
    </row>
    <row r="182" spans="48:50" ht="47.25" customHeight="1" x14ac:dyDescent="0.2">
      <c r="AX182" s="118"/>
    </row>
    <row r="183" spans="48:50" ht="47.25" customHeight="1" x14ac:dyDescent="0.2">
      <c r="AX183" s="118"/>
    </row>
  </sheetData>
  <sheetProtection algorithmName="SHA-512" hashValue="GU+Ylc+aDKZNhY6QtkjEnNVv0l45qtPKNBc7LLAKjS/KwlPjg1ltHVUyxcRFpIgZBSAk+d06pK/nzy1k8SPpxA==" saltValue="y/M+o9l/gRUyDJhLLT9WQw==" spinCount="100000" sheet="1" objects="1" scenarios="1"/>
  <mergeCells count="780">
    <mergeCell ref="U153:U155"/>
    <mergeCell ref="U156:U162"/>
    <mergeCell ref="U163:U169"/>
    <mergeCell ref="U170:U171"/>
    <mergeCell ref="T153:T155"/>
    <mergeCell ref="T156:T162"/>
    <mergeCell ref="T163:T169"/>
    <mergeCell ref="T170:T171"/>
    <mergeCell ref="S163:S169"/>
    <mergeCell ref="S156:S162"/>
    <mergeCell ref="S170:S171"/>
    <mergeCell ref="S153:S155"/>
    <mergeCell ref="V170:V171"/>
    <mergeCell ref="W170:W171"/>
    <mergeCell ref="X170:X171"/>
    <mergeCell ref="V153:V155"/>
    <mergeCell ref="W153:W155"/>
    <mergeCell ref="X153:X155"/>
    <mergeCell ref="V156:V162"/>
    <mergeCell ref="W156:W162"/>
    <mergeCell ref="X156:X162"/>
    <mergeCell ref="V163:V169"/>
    <mergeCell ref="W163:W169"/>
    <mergeCell ref="X163:X169"/>
    <mergeCell ref="AI153:AI171"/>
    <mergeCell ref="AG153:AG171"/>
    <mergeCell ref="AH153:AH171"/>
    <mergeCell ref="AJ157:AJ159"/>
    <mergeCell ref="AM157:AM159"/>
    <mergeCell ref="AL157:AL159"/>
    <mergeCell ref="Y170:Y171"/>
    <mergeCell ref="Y153:Y155"/>
    <mergeCell ref="Z153:Z155"/>
    <mergeCell ref="AA153:AA155"/>
    <mergeCell ref="AB153:AB155"/>
    <mergeCell ref="Z156:Z162"/>
    <mergeCell ref="AA156:AA162"/>
    <mergeCell ref="AB156:AB162"/>
    <mergeCell ref="Z163:Z169"/>
    <mergeCell ref="AA163:AA169"/>
    <mergeCell ref="AB163:AB169"/>
    <mergeCell ref="Y163:Y169"/>
    <mergeCell ref="Y156:Y162"/>
    <mergeCell ref="Z170:Z171"/>
    <mergeCell ref="AA170:AA171"/>
    <mergeCell ref="AB170:AB171"/>
    <mergeCell ref="AC153:AC171"/>
    <mergeCell ref="AD134:AD151"/>
    <mergeCell ref="AE134:AE151"/>
    <mergeCell ref="AF134:AF151"/>
    <mergeCell ref="AD153:AD171"/>
    <mergeCell ref="AE153:AE171"/>
    <mergeCell ref="AF153:AF171"/>
    <mergeCell ref="AC134:AC151"/>
    <mergeCell ref="AL98:AL101"/>
    <mergeCell ref="AL121:AL123"/>
    <mergeCell ref="AN121:AN123"/>
    <mergeCell ref="AO121:AO123"/>
    <mergeCell ref="AP121:AP123"/>
    <mergeCell ref="AN44:AN47"/>
    <mergeCell ref="AO44:AO47"/>
    <mergeCell ref="AP44:AP47"/>
    <mergeCell ref="AN48:AN50"/>
    <mergeCell ref="AO48:AO50"/>
    <mergeCell ref="AP48:AP50"/>
    <mergeCell ref="AB39:AB43"/>
    <mergeCell ref="AS36:AS50"/>
    <mergeCell ref="AR36:AR50"/>
    <mergeCell ref="AQ36:AQ50"/>
    <mergeCell ref="Y41:Y43"/>
    <mergeCell ref="X41:X43"/>
    <mergeCell ref="W41:W43"/>
    <mergeCell ref="AA36:AA38"/>
    <mergeCell ref="AB36:AB38"/>
    <mergeCell ref="Z44:Z47"/>
    <mergeCell ref="AA44:AA47"/>
    <mergeCell ref="AB44:AB47"/>
    <mergeCell ref="AJ41:AJ43"/>
    <mergeCell ref="AK41:AK43"/>
    <mergeCell ref="AL41:AL43"/>
    <mergeCell ref="AM41:AM43"/>
    <mergeCell ref="X44:X47"/>
    <mergeCell ref="Y48:Y50"/>
    <mergeCell ref="Z48:Z50"/>
    <mergeCell ref="AA48:AA50"/>
    <mergeCell ref="AB48:AB50"/>
    <mergeCell ref="W48:W50"/>
    <mergeCell ref="AO41:AO43"/>
    <mergeCell ref="AP41:AP43"/>
    <mergeCell ref="AY36:AY50"/>
    <mergeCell ref="AX52:AX63"/>
    <mergeCell ref="AS103:AS132"/>
    <mergeCell ref="AT103:AT132"/>
    <mergeCell ref="AU103:AU132"/>
    <mergeCell ref="AS52:AS63"/>
    <mergeCell ref="AT52:AT63"/>
    <mergeCell ref="AU52:AU63"/>
    <mergeCell ref="AQ134:AQ136"/>
    <mergeCell ref="AR134:AR136"/>
    <mergeCell ref="AV134:AV136"/>
    <mergeCell ref="AW134:AW136"/>
    <mergeCell ref="AX36:AX50"/>
    <mergeCell ref="AW70:AW71"/>
    <mergeCell ref="AW129:AW132"/>
    <mergeCell ref="AV41:AV42"/>
    <mergeCell ref="AW41:AW42"/>
    <mergeCell ref="AT36:AT50"/>
    <mergeCell ref="AU36:AU50"/>
    <mergeCell ref="AW36:AW38"/>
    <mergeCell ref="AV44:AV47"/>
    <mergeCell ref="AW44:AW47"/>
    <mergeCell ref="AV48:AV49"/>
    <mergeCell ref="AW48:AW49"/>
    <mergeCell ref="BE153:BE171"/>
    <mergeCell ref="AQ7:AQ8"/>
    <mergeCell ref="AR7:AR8"/>
    <mergeCell ref="BC7:BC8"/>
    <mergeCell ref="BD7:BD8"/>
    <mergeCell ref="BE7:BE8"/>
    <mergeCell ref="AT7:AT8"/>
    <mergeCell ref="AU7:AU8"/>
    <mergeCell ref="AV7:AV8"/>
    <mergeCell ref="AW7:AW8"/>
    <mergeCell ref="AX7:AX8"/>
    <mergeCell ref="AY7:AY8"/>
    <mergeCell ref="AZ7:AZ8"/>
    <mergeCell ref="AQ52:AQ63"/>
    <mergeCell ref="AR52:AR63"/>
    <mergeCell ref="AQ65:AQ86"/>
    <mergeCell ref="AR65:AR86"/>
    <mergeCell ref="AS9:AS24"/>
    <mergeCell ref="AQ157:AQ159"/>
    <mergeCell ref="AQ160:AQ162"/>
    <mergeCell ref="AQ163:AQ169"/>
    <mergeCell ref="AR157:AR159"/>
    <mergeCell ref="BE134:BE151"/>
    <mergeCell ref="AY9:AY24"/>
    <mergeCell ref="J1:K4"/>
    <mergeCell ref="L1:AZ1"/>
    <mergeCell ref="L2:AZ2"/>
    <mergeCell ref="L3:AZ3"/>
    <mergeCell ref="L4:AZ4"/>
    <mergeCell ref="J5:K5"/>
    <mergeCell ref="L5:BA5"/>
    <mergeCell ref="I6:AB6"/>
    <mergeCell ref="Y7:Y8"/>
    <mergeCell ref="Z7:Z8"/>
    <mergeCell ref="AA7:AA8"/>
    <mergeCell ref="I7:I8"/>
    <mergeCell ref="J7:J8"/>
    <mergeCell ref="K7:K8"/>
    <mergeCell ref="L7:L8"/>
    <mergeCell ref="M7:M8"/>
    <mergeCell ref="N7:N8"/>
    <mergeCell ref="O7:O8"/>
    <mergeCell ref="R7:R8"/>
    <mergeCell ref="S7:S8"/>
    <mergeCell ref="T7:T8"/>
    <mergeCell ref="U7:U8"/>
    <mergeCell ref="V7:V8"/>
    <mergeCell ref="W7:X7"/>
    <mergeCell ref="AQ6:AU6"/>
    <mergeCell ref="AV6:BE6"/>
    <mergeCell ref="L9:L64"/>
    <mergeCell ref="M9:M64"/>
    <mergeCell ref="N9:N64"/>
    <mergeCell ref="O9:O64"/>
    <mergeCell ref="P7:P8"/>
    <mergeCell ref="Q7:Q8"/>
    <mergeCell ref="AS7:AS8"/>
    <mergeCell ref="AB7:AB8"/>
    <mergeCell ref="AC7:AC8"/>
    <mergeCell ref="AD7:AD8"/>
    <mergeCell ref="AE7:AE8"/>
    <mergeCell ref="AF7:AF8"/>
    <mergeCell ref="AG7:AG8"/>
    <mergeCell ref="AH7:AH8"/>
    <mergeCell ref="AI7:AI8"/>
    <mergeCell ref="AJ7:AJ8"/>
    <mergeCell ref="BA7:BA8"/>
    <mergeCell ref="BB7:BB8"/>
    <mergeCell ref="AK7:AK8"/>
    <mergeCell ref="AL7:AL8"/>
    <mergeCell ref="AN30:AN34"/>
    <mergeCell ref="AO20:AO22"/>
    <mergeCell ref="AC6:AF6"/>
    <mergeCell ref="AG6:AP6"/>
    <mergeCell ref="AM7:AM8"/>
    <mergeCell ref="AN7:AN8"/>
    <mergeCell ref="AO7:AO8"/>
    <mergeCell ref="AP7:AP8"/>
    <mergeCell ref="Q9:Q64"/>
    <mergeCell ref="Q65:Q133"/>
    <mergeCell ref="Q134:Q152"/>
    <mergeCell ref="AO30:AO34"/>
    <mergeCell ref="AP20:AP22"/>
    <mergeCell ref="AP30:AP34"/>
    <mergeCell ref="AN36:AN38"/>
    <mergeCell ref="AO36:AO38"/>
    <mergeCell ref="AP36:AP38"/>
    <mergeCell ref="AN60:AN61"/>
    <mergeCell ref="AO60:AO61"/>
    <mergeCell ref="AP60:AP61"/>
    <mergeCell ref="AP62:AP63"/>
    <mergeCell ref="AN62:AN63"/>
    <mergeCell ref="AO62:AO63"/>
    <mergeCell ref="X48:X50"/>
    <mergeCell ref="Z39:Z43"/>
    <mergeCell ref="AN41:AN43"/>
    <mergeCell ref="R153:R171"/>
    <mergeCell ref="T9:T24"/>
    <mergeCell ref="T25:T34"/>
    <mergeCell ref="T36:T47"/>
    <mergeCell ref="T52:T59"/>
    <mergeCell ref="T60:T63"/>
    <mergeCell ref="T65:T86"/>
    <mergeCell ref="R9:R34"/>
    <mergeCell ref="R36:R50"/>
    <mergeCell ref="R52:R63"/>
    <mergeCell ref="R65:R101"/>
    <mergeCell ref="R103:R132"/>
    <mergeCell ref="R134:R151"/>
    <mergeCell ref="S103:S123"/>
    <mergeCell ref="S128:S132"/>
    <mergeCell ref="S9:S24"/>
    <mergeCell ref="S25:S34"/>
    <mergeCell ref="S36:S47"/>
    <mergeCell ref="S52:S59"/>
    <mergeCell ref="S60:S63"/>
    <mergeCell ref="T87:T94"/>
    <mergeCell ref="T98:T101"/>
    <mergeCell ref="T103:T123"/>
    <mergeCell ref="T128:T132"/>
    <mergeCell ref="S65:S86"/>
    <mergeCell ref="S87:S94"/>
    <mergeCell ref="S98:S101"/>
    <mergeCell ref="U98:U101"/>
    <mergeCell ref="V98:V101"/>
    <mergeCell ref="U103:U123"/>
    <mergeCell ref="V103:V123"/>
    <mergeCell ref="U128:U132"/>
    <mergeCell ref="V128:V132"/>
    <mergeCell ref="U60:U63"/>
    <mergeCell ref="V60:V63"/>
    <mergeCell ref="U65:U86"/>
    <mergeCell ref="V65:V86"/>
    <mergeCell ref="U87:U94"/>
    <mergeCell ref="V87:V94"/>
    <mergeCell ref="U9:U24"/>
    <mergeCell ref="V9:V24"/>
    <mergeCell ref="U25:U34"/>
    <mergeCell ref="V25:V34"/>
    <mergeCell ref="U52:U59"/>
    <mergeCell ref="V52:V59"/>
    <mergeCell ref="U36:U38"/>
    <mergeCell ref="V36:V38"/>
    <mergeCell ref="V44:V47"/>
    <mergeCell ref="V48:V50"/>
    <mergeCell ref="U48:U50"/>
    <mergeCell ref="U44:U47"/>
    <mergeCell ref="U39:U43"/>
    <mergeCell ref="V39:V43"/>
    <mergeCell ref="Z9:Z23"/>
    <mergeCell ref="AA9:AA23"/>
    <mergeCell ref="Y36:Y38"/>
    <mergeCell ref="Y44:Y47"/>
    <mergeCell ref="X36:X38"/>
    <mergeCell ref="W36:W38"/>
    <mergeCell ref="W44:W47"/>
    <mergeCell ref="Y54:Y59"/>
    <mergeCell ref="AA39:AA43"/>
    <mergeCell ref="Z36:Z38"/>
    <mergeCell ref="W60:W63"/>
    <mergeCell ref="X60:X63"/>
    <mergeCell ref="Y60:Y63"/>
    <mergeCell ref="Z60:Z63"/>
    <mergeCell ref="AA60:AA63"/>
    <mergeCell ref="W52:W53"/>
    <mergeCell ref="X52:X53"/>
    <mergeCell ref="Y52:Y53"/>
    <mergeCell ref="Z52:Z59"/>
    <mergeCell ref="AA52:AA59"/>
    <mergeCell ref="W54:W59"/>
    <mergeCell ref="X54:X59"/>
    <mergeCell ref="W90:W101"/>
    <mergeCell ref="X90:X101"/>
    <mergeCell ref="Y90:Y101"/>
    <mergeCell ref="Z98:Z101"/>
    <mergeCell ref="AA98:AA101"/>
    <mergeCell ref="Y72:Y86"/>
    <mergeCell ref="W65:W71"/>
    <mergeCell ref="X65:X71"/>
    <mergeCell ref="X72:X89"/>
    <mergeCell ref="W72:W89"/>
    <mergeCell ref="Z87:Z97"/>
    <mergeCell ref="AA87:AA97"/>
    <mergeCell ref="W128:W132"/>
    <mergeCell ref="X128:X132"/>
    <mergeCell ref="Y128:Y132"/>
    <mergeCell ref="Z128:Z132"/>
    <mergeCell ref="AA128:AA132"/>
    <mergeCell ref="W146:W150"/>
    <mergeCell ref="Z134:Z136"/>
    <mergeCell ref="AA134:AA136"/>
    <mergeCell ref="W103:W127"/>
    <mergeCell ref="X103:X127"/>
    <mergeCell ref="Z124:Z127"/>
    <mergeCell ref="AA124:AA127"/>
    <mergeCell ref="AB60:AB63"/>
    <mergeCell ref="AB65:AB86"/>
    <mergeCell ref="AB98:AB101"/>
    <mergeCell ref="AB103:AB123"/>
    <mergeCell ref="Y103:Y127"/>
    <mergeCell ref="Z103:Z123"/>
    <mergeCell ref="AA103:AA123"/>
    <mergeCell ref="Y65:Y71"/>
    <mergeCell ref="Y87:Y89"/>
    <mergeCell ref="AB87:AB97"/>
    <mergeCell ref="AB124:AB127"/>
    <mergeCell ref="Z65:Z86"/>
    <mergeCell ref="AA65:AA86"/>
    <mergeCell ref="AB9:AB23"/>
    <mergeCell ref="AD9:AD24"/>
    <mergeCell ref="AE9:AE24"/>
    <mergeCell ref="AF9:AF24"/>
    <mergeCell ref="AB128:AB132"/>
    <mergeCell ref="AD36:AD50"/>
    <mergeCell ref="AE36:AE50"/>
    <mergeCell ref="AF36:AF50"/>
    <mergeCell ref="AC52:AC59"/>
    <mergeCell ref="AD52:AD59"/>
    <mergeCell ref="AE52:AE63"/>
    <mergeCell ref="AF52:AF63"/>
    <mergeCell ref="AC60:AC63"/>
    <mergeCell ref="AD60:AD63"/>
    <mergeCell ref="AD65:AD101"/>
    <mergeCell ref="AE65:AE101"/>
    <mergeCell ref="AB52:AB59"/>
    <mergeCell ref="AC103:AC132"/>
    <mergeCell ref="AD103:AD132"/>
    <mergeCell ref="AE103:AE132"/>
    <mergeCell ref="AF103:AF132"/>
    <mergeCell ref="AC9:AC24"/>
    <mergeCell ref="AC36:AC50"/>
    <mergeCell ref="AC65:AC101"/>
    <mergeCell ref="AI9:AI24"/>
    <mergeCell ref="AI36:AI50"/>
    <mergeCell ref="AI52:AI63"/>
    <mergeCell ref="AG134:AG151"/>
    <mergeCell ref="AI65:AI101"/>
    <mergeCell ref="AI103:AI132"/>
    <mergeCell ref="AI134:AI151"/>
    <mergeCell ref="AE25:AE34"/>
    <mergeCell ref="AF25:AF34"/>
    <mergeCell ref="AF65:AF101"/>
    <mergeCell ref="AH134:AH151"/>
    <mergeCell ref="AH103:AH132"/>
    <mergeCell ref="AH65:AH101"/>
    <mergeCell ref="AG9:AG24"/>
    <mergeCell ref="AG36:AG50"/>
    <mergeCell ref="AG52:AG63"/>
    <mergeCell ref="AG65:AG101"/>
    <mergeCell ref="AG103:AG132"/>
    <mergeCell ref="AH52:AH63"/>
    <mergeCell ref="AH36:AH50"/>
    <mergeCell ref="AH9:AH24"/>
    <mergeCell ref="AG25:AG34"/>
    <mergeCell ref="AH25:AH34"/>
    <mergeCell ref="AI25:AI34"/>
    <mergeCell ref="AK52:AK63"/>
    <mergeCell ref="AK65:AK86"/>
    <mergeCell ref="AK87:AK101"/>
    <mergeCell ref="AK103:AK123"/>
    <mergeCell ref="AJ60:AJ61"/>
    <mergeCell ref="AJ98:AJ101"/>
    <mergeCell ref="AJ121:AJ123"/>
    <mergeCell ref="AM60:AM61"/>
    <mergeCell ref="AM98:AM101"/>
    <mergeCell ref="AM121:AM123"/>
    <mergeCell ref="AJ62:AJ63"/>
    <mergeCell ref="AL60:AL61"/>
    <mergeCell ref="AL62:AL63"/>
    <mergeCell ref="AM62:AM63"/>
    <mergeCell ref="AJ65:AJ68"/>
    <mergeCell ref="AL65:AL68"/>
    <mergeCell ref="AM65:AM68"/>
    <mergeCell ref="AJ72:AJ74"/>
    <mergeCell ref="AL72:AL74"/>
    <mergeCell ref="AM72:AM74"/>
    <mergeCell ref="AJ78:AJ80"/>
    <mergeCell ref="AL78:AL80"/>
    <mergeCell ref="AM78:AM80"/>
    <mergeCell ref="AL69:AL71"/>
    <mergeCell ref="AS25:AS34"/>
    <mergeCell ref="AT25:AT34"/>
    <mergeCell ref="AU25:AU34"/>
    <mergeCell ref="AV15:AV16"/>
    <mergeCell ref="AR160:AR162"/>
    <mergeCell ref="AR163:AR169"/>
    <mergeCell ref="AR87:AR101"/>
    <mergeCell ref="AV66:AV68"/>
    <mergeCell ref="AV70:AV71"/>
    <mergeCell ref="AV129:AV132"/>
    <mergeCell ref="AS65:AS101"/>
    <mergeCell ref="AT65:AT101"/>
    <mergeCell ref="AU65:AU101"/>
    <mergeCell ref="AV30:AV34"/>
    <mergeCell ref="AW160:AW162"/>
    <mergeCell ref="AW163:AW167"/>
    <mergeCell ref="AV163:AV167"/>
    <mergeCell ref="AW73:AW74"/>
    <mergeCell ref="AV73:AV74"/>
    <mergeCell ref="AW76:AW77"/>
    <mergeCell ref="AV76:AV77"/>
    <mergeCell ref="AW79:AW80"/>
    <mergeCell ref="AX9:AX24"/>
    <mergeCell ref="AW15:AW16"/>
    <mergeCell ref="AV157:AV159"/>
    <mergeCell ref="AW157:AW159"/>
    <mergeCell ref="AV79:AV80"/>
    <mergeCell ref="AV81:AV83"/>
    <mergeCell ref="AW81:AW83"/>
    <mergeCell ref="AW85:AW86"/>
    <mergeCell ref="AV85:AV86"/>
    <mergeCell ref="AV87:AV89"/>
    <mergeCell ref="AW87:AW89"/>
    <mergeCell ref="AW99:AW101"/>
    <mergeCell ref="AV99:AV101"/>
    <mergeCell ref="AV144:AV145"/>
    <mergeCell ref="AV147:AV148"/>
    <mergeCell ref="AW30:AW34"/>
    <mergeCell ref="AQ9:AQ24"/>
    <mergeCell ref="AR9:AR24"/>
    <mergeCell ref="AQ25:AQ34"/>
    <mergeCell ref="AR25:AR34"/>
    <mergeCell ref="AY52:AY63"/>
    <mergeCell ref="AS153:AS171"/>
    <mergeCell ref="AT153:AT171"/>
    <mergeCell ref="AU153:AU171"/>
    <mergeCell ref="AS134:AS151"/>
    <mergeCell ref="AT134:AT151"/>
    <mergeCell ref="AU134:AU151"/>
    <mergeCell ref="AX153:AX171"/>
    <mergeCell ref="AX65:AX101"/>
    <mergeCell ref="AY65:AY101"/>
    <mergeCell ref="AX103:AX132"/>
    <mergeCell ref="AY103:AY132"/>
    <mergeCell ref="AX134:AX151"/>
    <mergeCell ref="AY134:AY151"/>
    <mergeCell ref="AY153:AY171"/>
    <mergeCell ref="AV62:AV63"/>
    <mergeCell ref="AW62:AW63"/>
    <mergeCell ref="AW66:AW68"/>
    <mergeCell ref="AX25:AX34"/>
    <mergeCell ref="AV36:AV38"/>
    <mergeCell ref="BA1:BE1"/>
    <mergeCell ref="BA2:BE2"/>
    <mergeCell ref="BA3:BE3"/>
    <mergeCell ref="BA4:BE4"/>
    <mergeCell ref="BC121:BC123"/>
    <mergeCell ref="BE21:BE34"/>
    <mergeCell ref="BE36:BE50"/>
    <mergeCell ref="BE52:BE63"/>
    <mergeCell ref="BE65:BE101"/>
    <mergeCell ref="BE103:BE132"/>
    <mergeCell ref="AP15:AP16"/>
    <mergeCell ref="AP17:AP18"/>
    <mergeCell ref="AN20:AN22"/>
    <mergeCell ref="AL9:AL10"/>
    <mergeCell ref="AM9:AM10"/>
    <mergeCell ref="AV9:AV10"/>
    <mergeCell ref="AW9:AW10"/>
    <mergeCell ref="AV11:AV12"/>
    <mergeCell ref="AM11:AM12"/>
    <mergeCell ref="AW11:AW12"/>
    <mergeCell ref="AV13:AV14"/>
    <mergeCell ref="AW13:AW14"/>
    <mergeCell ref="AM13:AM14"/>
    <mergeCell ref="AN9:AN10"/>
    <mergeCell ref="AO9:AO10"/>
    <mergeCell ref="AN11:AN12"/>
    <mergeCell ref="AN13:AN14"/>
    <mergeCell ref="AO11:AO12"/>
    <mergeCell ref="AO13:AO14"/>
    <mergeCell ref="AP9:AP10"/>
    <mergeCell ref="AP11:AP12"/>
    <mergeCell ref="AP13:AP14"/>
    <mergeCell ref="AT9:AT24"/>
    <mergeCell ref="AU9:AU24"/>
    <mergeCell ref="AJ15:AJ16"/>
    <mergeCell ref="AJ17:AJ18"/>
    <mergeCell ref="AJ20:AJ22"/>
    <mergeCell ref="AK9:AK24"/>
    <mergeCell ref="AJ9:AJ10"/>
    <mergeCell ref="AN15:AN16"/>
    <mergeCell ref="AO15:AO16"/>
    <mergeCell ref="AL17:AL18"/>
    <mergeCell ref="AM17:AM18"/>
    <mergeCell ref="AN17:AN18"/>
    <mergeCell ref="AO17:AO18"/>
    <mergeCell ref="AM36:AM38"/>
    <mergeCell ref="AK44:AK47"/>
    <mergeCell ref="AL44:AL47"/>
    <mergeCell ref="AM44:AM47"/>
    <mergeCell ref="AK48:AK50"/>
    <mergeCell ref="AL48:AL50"/>
    <mergeCell ref="AM48:AM50"/>
    <mergeCell ref="AM15:AM16"/>
    <mergeCell ref="AM20:AM22"/>
    <mergeCell ref="AL20:AL22"/>
    <mergeCell ref="AL15:AL16"/>
    <mergeCell ref="AL36:AL38"/>
    <mergeCell ref="AY25:AY34"/>
    <mergeCell ref="X17:X23"/>
    <mergeCell ref="W9:W16"/>
    <mergeCell ref="W17:W23"/>
    <mergeCell ref="X25:X27"/>
    <mergeCell ref="X30:X34"/>
    <mergeCell ref="W25:W27"/>
    <mergeCell ref="W30:W34"/>
    <mergeCell ref="Y9:Y16"/>
    <mergeCell ref="X9:X16"/>
    <mergeCell ref="Y17:Y23"/>
    <mergeCell ref="Y30:Y34"/>
    <mergeCell ref="Y25:Y27"/>
    <mergeCell ref="Z25:Z34"/>
    <mergeCell ref="AA25:AA34"/>
    <mergeCell ref="AB25:AB34"/>
    <mergeCell ref="AC25:AC34"/>
    <mergeCell ref="AD25:AD34"/>
    <mergeCell ref="AV21:AV22"/>
    <mergeCell ref="AW21:AW22"/>
    <mergeCell ref="AL13:AL14"/>
    <mergeCell ref="AL11:AL12"/>
    <mergeCell ref="AJ11:AJ12"/>
    <mergeCell ref="AJ13:AJ14"/>
    <mergeCell ref="AJ160:AJ162"/>
    <mergeCell ref="AK160:AK162"/>
    <mergeCell ref="AK157:AK159"/>
    <mergeCell ref="AL160:AL162"/>
    <mergeCell ref="AM160:AM162"/>
    <mergeCell ref="AV160:AV162"/>
    <mergeCell ref="AN157:AN159"/>
    <mergeCell ref="AN160:AN162"/>
    <mergeCell ref="AN163:AN169"/>
    <mergeCell ref="AO157:AO159"/>
    <mergeCell ref="AO160:AO162"/>
    <mergeCell ref="AO163:AO169"/>
    <mergeCell ref="AP157:AP159"/>
    <mergeCell ref="AP160:AP162"/>
    <mergeCell ref="AP163:AP169"/>
    <mergeCell ref="AN98:AN101"/>
    <mergeCell ref="AO98:AO101"/>
    <mergeCell ref="AP98:AP101"/>
    <mergeCell ref="I9:I171"/>
    <mergeCell ref="J9:J171"/>
    <mergeCell ref="K9:K171"/>
    <mergeCell ref="L153:L171"/>
    <mergeCell ref="M153:M171"/>
    <mergeCell ref="N153:N171"/>
    <mergeCell ref="O153:O171"/>
    <mergeCell ref="P153:P171"/>
    <mergeCell ref="Q153:Q171"/>
    <mergeCell ref="O134:O152"/>
    <mergeCell ref="P9:P64"/>
    <mergeCell ref="L65:L133"/>
    <mergeCell ref="L134:L152"/>
    <mergeCell ref="M65:M133"/>
    <mergeCell ref="M134:M152"/>
    <mergeCell ref="P65:P133"/>
    <mergeCell ref="P134:P152"/>
    <mergeCell ref="N65:N133"/>
    <mergeCell ref="AO69:AO71"/>
    <mergeCell ref="AP69:AP71"/>
    <mergeCell ref="AN72:AN74"/>
    <mergeCell ref="N134:N152"/>
    <mergeCell ref="O65:O133"/>
    <mergeCell ref="AJ163:AJ169"/>
    <mergeCell ref="AK163:AK169"/>
    <mergeCell ref="AL163:AL169"/>
    <mergeCell ref="AM163:AM169"/>
    <mergeCell ref="AM30:AM34"/>
    <mergeCell ref="AL30:AL34"/>
    <mergeCell ref="AJ36:AJ38"/>
    <mergeCell ref="AJ44:AJ47"/>
    <mergeCell ref="AK25:AK34"/>
    <mergeCell ref="AJ30:AJ34"/>
    <mergeCell ref="AJ48:AJ50"/>
    <mergeCell ref="AK36:AK38"/>
    <mergeCell ref="AJ75:AJ77"/>
    <mergeCell ref="AM75:AM77"/>
    <mergeCell ref="AL75:AL77"/>
    <mergeCell ref="AJ90:AJ93"/>
    <mergeCell ref="AL90:AL93"/>
    <mergeCell ref="AM90:AM93"/>
    <mergeCell ref="AJ107:AJ110"/>
    <mergeCell ref="AL107:AL110"/>
    <mergeCell ref="AM107:AM110"/>
    <mergeCell ref="AJ115:AJ118"/>
    <mergeCell ref="AJ81:AJ84"/>
    <mergeCell ref="AL81:AL84"/>
    <mergeCell ref="AM81:AM84"/>
    <mergeCell ref="AN81:AN84"/>
    <mergeCell ref="AO81:AO84"/>
    <mergeCell ref="AP81:AP84"/>
    <mergeCell ref="AJ85:AJ86"/>
    <mergeCell ref="AL85:AL86"/>
    <mergeCell ref="AM85:AM86"/>
    <mergeCell ref="AN85:AN86"/>
    <mergeCell ref="AO85:AO86"/>
    <mergeCell ref="AP85:AP86"/>
    <mergeCell ref="AN65:AN68"/>
    <mergeCell ref="AO65:AO68"/>
    <mergeCell ref="AP65:AP68"/>
    <mergeCell ref="AJ69:AJ71"/>
    <mergeCell ref="AM69:AM71"/>
    <mergeCell ref="AN69:AN71"/>
    <mergeCell ref="AN78:AN80"/>
    <mergeCell ref="AO78:AO80"/>
    <mergeCell ref="AP78:AP80"/>
    <mergeCell ref="AO72:AO74"/>
    <mergeCell ref="AP72:AP74"/>
    <mergeCell ref="AN75:AN77"/>
    <mergeCell ref="AO75:AO77"/>
    <mergeCell ref="AP75:AP77"/>
    <mergeCell ref="AL87:AL89"/>
    <mergeCell ref="AM87:AM89"/>
    <mergeCell ref="AV91:AV93"/>
    <mergeCell ref="AW91:AW93"/>
    <mergeCell ref="AJ94:AJ97"/>
    <mergeCell ref="AL94:AL97"/>
    <mergeCell ref="AM94:AM97"/>
    <mergeCell ref="AN94:AN97"/>
    <mergeCell ref="AO94:AO97"/>
    <mergeCell ref="AP94:AP97"/>
    <mergeCell ref="AV95:AV97"/>
    <mergeCell ref="AW95:AW97"/>
    <mergeCell ref="AJ87:AJ89"/>
    <mergeCell ref="AN90:AN93"/>
    <mergeCell ref="AO90:AO93"/>
    <mergeCell ref="AP90:AP93"/>
    <mergeCell ref="AN87:AN89"/>
    <mergeCell ref="AO87:AO89"/>
    <mergeCell ref="AP87:AP89"/>
    <mergeCell ref="AQ87:AQ101"/>
    <mergeCell ref="AJ103:AJ106"/>
    <mergeCell ref="AM103:AM106"/>
    <mergeCell ref="AN103:AN106"/>
    <mergeCell ref="AO103:AO106"/>
    <mergeCell ref="AP103:AP106"/>
    <mergeCell ref="AL103:AL106"/>
    <mergeCell ref="AV103:AV105"/>
    <mergeCell ref="AW103:AW105"/>
    <mergeCell ref="AQ103:AQ123"/>
    <mergeCell ref="AR103:AR123"/>
    <mergeCell ref="AN107:AN110"/>
    <mergeCell ref="AO107:AO110"/>
    <mergeCell ref="AP107:AP110"/>
    <mergeCell ref="AV107:AV109"/>
    <mergeCell ref="AW107:AW109"/>
    <mergeCell ref="AJ111:AJ114"/>
    <mergeCell ref="AL111:AL114"/>
    <mergeCell ref="AM111:AM114"/>
    <mergeCell ref="AN111:AN114"/>
    <mergeCell ref="AO111:AO114"/>
    <mergeCell ref="AP111:AP114"/>
    <mergeCell ref="AV111:AV113"/>
    <mergeCell ref="AW111:AW113"/>
    <mergeCell ref="AN115:AN118"/>
    <mergeCell ref="AO115:AO118"/>
    <mergeCell ref="AP115:AP118"/>
    <mergeCell ref="AW115:AW118"/>
    <mergeCell ref="AV115:AV118"/>
    <mergeCell ref="AV121:AV122"/>
    <mergeCell ref="AW121:AW122"/>
    <mergeCell ref="AW119:AW120"/>
    <mergeCell ref="AV119:AV120"/>
    <mergeCell ref="AJ119:AJ120"/>
    <mergeCell ref="AL119:AL120"/>
    <mergeCell ref="AM119:AM120"/>
    <mergeCell ref="AN119:AN120"/>
    <mergeCell ref="AO119:AO120"/>
    <mergeCell ref="AP119:AP120"/>
    <mergeCell ref="AL115:AL118"/>
    <mergeCell ref="AM115:AM118"/>
    <mergeCell ref="AJ124:AJ127"/>
    <mergeCell ref="AK124:AK127"/>
    <mergeCell ref="AL124:AL127"/>
    <mergeCell ref="AM124:AM127"/>
    <mergeCell ref="AN124:AN127"/>
    <mergeCell ref="AO124:AO127"/>
    <mergeCell ref="AP124:AP127"/>
    <mergeCell ref="AW144:AW145"/>
    <mergeCell ref="BA141:BA142"/>
    <mergeCell ref="AJ144:AJ145"/>
    <mergeCell ref="AK144:AK145"/>
    <mergeCell ref="AL144:AL145"/>
    <mergeCell ref="AM144:AM145"/>
    <mergeCell ref="AN144:AN145"/>
    <mergeCell ref="AO144:AO145"/>
    <mergeCell ref="AV124:AV126"/>
    <mergeCell ref="AW124:AW126"/>
    <mergeCell ref="AQ124:AQ127"/>
    <mergeCell ref="AR124:AR127"/>
    <mergeCell ref="AJ129:AJ132"/>
    <mergeCell ref="AK129:AK132"/>
    <mergeCell ref="AL129:AL132"/>
    <mergeCell ref="AM129:AM132"/>
    <mergeCell ref="AN129:AN132"/>
    <mergeCell ref="AO129:AO132"/>
    <mergeCell ref="AP129:AP132"/>
    <mergeCell ref="AQ128:AQ132"/>
    <mergeCell ref="AR128:AR132"/>
    <mergeCell ref="AJ137:AJ140"/>
    <mergeCell ref="AK137:AK140"/>
    <mergeCell ref="AL137:AL140"/>
    <mergeCell ref="AW137:AW138"/>
    <mergeCell ref="AW139:AW140"/>
    <mergeCell ref="AV137:AV138"/>
    <mergeCell ref="AV139:AV140"/>
    <mergeCell ref="AJ134:AJ136"/>
    <mergeCell ref="AM134:AM136"/>
    <mergeCell ref="AN134:AN136"/>
    <mergeCell ref="AO134:AO136"/>
    <mergeCell ref="AP134:AP136"/>
    <mergeCell ref="AK134:AK136"/>
    <mergeCell ref="AL134:AL136"/>
    <mergeCell ref="BA148:BA149"/>
    <mergeCell ref="BB148:BB149"/>
    <mergeCell ref="AW147:AW148"/>
    <mergeCell ref="V147:V149"/>
    <mergeCell ref="U147:U149"/>
    <mergeCell ref="T147:T149"/>
    <mergeCell ref="S147:S149"/>
    <mergeCell ref="Z147:Z149"/>
    <mergeCell ref="AA147:AA149"/>
    <mergeCell ref="AB147:AB149"/>
    <mergeCell ref="X146:X150"/>
    <mergeCell ref="Y146:Y150"/>
    <mergeCell ref="AP144:AP145"/>
    <mergeCell ref="AQ137:AQ145"/>
    <mergeCell ref="AR137:AR145"/>
    <mergeCell ref="AJ147:AJ149"/>
    <mergeCell ref="AK147:AK149"/>
    <mergeCell ref="AL147:AL149"/>
    <mergeCell ref="AM147:AM149"/>
    <mergeCell ref="AN147:AN149"/>
    <mergeCell ref="AO147:AO149"/>
    <mergeCell ref="AP147:AP149"/>
    <mergeCell ref="AQ147:AQ149"/>
    <mergeCell ref="AR147:AR149"/>
    <mergeCell ref="AJ141:AJ142"/>
    <mergeCell ref="AK141:AK142"/>
    <mergeCell ref="AL141:AL142"/>
    <mergeCell ref="AM141:AM142"/>
    <mergeCell ref="AN141:AN142"/>
    <mergeCell ref="AO141:AO142"/>
    <mergeCell ref="AP141:AP142"/>
    <mergeCell ref="AM137:AM140"/>
    <mergeCell ref="AN137:AN140"/>
    <mergeCell ref="AO137:AO140"/>
    <mergeCell ref="AP137:AP140"/>
    <mergeCell ref="AB134:AB136"/>
    <mergeCell ref="AB137:AB145"/>
    <mergeCell ref="AA137:AA145"/>
    <mergeCell ref="Z137:Z145"/>
    <mergeCell ref="V137:V145"/>
    <mergeCell ref="U137:U145"/>
    <mergeCell ref="T137:T145"/>
    <mergeCell ref="S137:S145"/>
    <mergeCell ref="V134:V136"/>
    <mergeCell ref="U134:U136"/>
    <mergeCell ref="T134:T136"/>
    <mergeCell ref="S134:S136"/>
    <mergeCell ref="W134:W136"/>
    <mergeCell ref="X134:X136"/>
    <mergeCell ref="Y134:Y136"/>
    <mergeCell ref="Y137:Y145"/>
    <mergeCell ref="X137:X145"/>
    <mergeCell ref="W137:W145"/>
  </mergeCells>
  <pageMargins left="0.7" right="0.7" top="0.75" bottom="0.75" header="0.3" footer="0.3"/>
  <pageSetup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zoomScale="60" zoomScaleNormal="60" workbookViewId="0">
      <selection activeCell="E17" sqref="E17"/>
    </sheetView>
  </sheetViews>
  <sheetFormatPr baseColWidth="10" defaultColWidth="10.7109375" defaultRowHeight="15" x14ac:dyDescent="0.25"/>
  <cols>
    <col min="1" max="1" width="20.7109375" customWidth="1"/>
    <col min="2" max="2" width="25" customWidth="1"/>
    <col min="3" max="3" width="19.85546875" customWidth="1"/>
    <col min="4" max="4" width="20.42578125" customWidth="1"/>
    <col min="5" max="5" width="30.28515625" customWidth="1"/>
    <col min="6" max="6" width="34.28515625" customWidth="1"/>
    <col min="7" max="7" width="43.7109375" customWidth="1"/>
    <col min="9" max="9" width="15" customWidth="1"/>
    <col min="10" max="10" width="30.7109375" customWidth="1"/>
  </cols>
  <sheetData>
    <row r="1" spans="1:7" ht="44.25" customHeight="1" x14ac:dyDescent="0.25">
      <c r="A1" s="372" t="s">
        <v>323</v>
      </c>
      <c r="B1" s="373"/>
      <c r="C1" s="373"/>
      <c r="D1" s="373"/>
      <c r="E1" s="373"/>
      <c r="F1" s="373"/>
      <c r="G1" s="374"/>
    </row>
    <row r="2" spans="1:7" s="11" customFormat="1" ht="43.5" customHeight="1" x14ac:dyDescent="0.25">
      <c r="A2" s="26" t="s">
        <v>324</v>
      </c>
      <c r="B2" s="375" t="s">
        <v>325</v>
      </c>
      <c r="C2" s="375"/>
      <c r="D2" s="375"/>
      <c r="E2" s="375"/>
      <c r="F2" s="375"/>
      <c r="G2" s="13" t="s">
        <v>326</v>
      </c>
    </row>
    <row r="3" spans="1:7" ht="45" customHeight="1" x14ac:dyDescent="0.25">
      <c r="A3" s="6" t="s">
        <v>327</v>
      </c>
      <c r="B3" s="376" t="s">
        <v>328</v>
      </c>
      <c r="C3" s="377"/>
      <c r="D3" s="377"/>
      <c r="E3" s="377"/>
      <c r="F3" s="378"/>
      <c r="G3" s="1" t="s">
        <v>329</v>
      </c>
    </row>
    <row r="4" spans="1:7" ht="45" customHeight="1" x14ac:dyDescent="0.25">
      <c r="A4" s="2"/>
      <c r="B4" s="379"/>
      <c r="C4" s="380"/>
      <c r="D4" s="380"/>
      <c r="E4" s="380"/>
      <c r="F4" s="381"/>
      <c r="G4" s="3"/>
    </row>
    <row r="5" spans="1:7" ht="45" customHeight="1" x14ac:dyDescent="0.25">
      <c r="A5" s="2"/>
      <c r="B5" s="379"/>
      <c r="C5" s="380"/>
      <c r="D5" s="380"/>
      <c r="E5" s="380"/>
      <c r="F5" s="381"/>
      <c r="G5" s="3"/>
    </row>
    <row r="6" spans="1:7" ht="45" customHeight="1" thickBot="1" x14ac:dyDescent="0.3">
      <c r="A6" s="4"/>
      <c r="B6" s="368"/>
      <c r="C6" s="368"/>
      <c r="D6" s="368"/>
      <c r="E6" s="368"/>
      <c r="F6" s="368"/>
      <c r="G6" s="5"/>
    </row>
    <row r="7" spans="1:7" ht="45" customHeight="1" thickBot="1" x14ac:dyDescent="0.3">
      <c r="A7" s="369"/>
      <c r="B7" s="369"/>
      <c r="C7" s="369"/>
      <c r="D7" s="369"/>
      <c r="E7" s="369"/>
      <c r="F7" s="369"/>
      <c r="G7" s="369"/>
    </row>
    <row r="8" spans="1:7" s="11" customFormat="1" ht="45" customHeight="1" x14ac:dyDescent="0.25">
      <c r="A8" s="9"/>
      <c r="B8" s="370" t="s">
        <v>330</v>
      </c>
      <c r="C8" s="370"/>
      <c r="D8" s="370" t="s">
        <v>331</v>
      </c>
      <c r="E8" s="370"/>
      <c r="F8" s="22" t="s">
        <v>324</v>
      </c>
      <c r="G8" s="10" t="s">
        <v>332</v>
      </c>
    </row>
    <row r="9" spans="1:7" ht="45" customHeight="1" x14ac:dyDescent="0.25">
      <c r="A9" s="12" t="s">
        <v>333</v>
      </c>
      <c r="B9" s="371" t="s">
        <v>334</v>
      </c>
      <c r="C9" s="371"/>
      <c r="D9" s="367" t="s">
        <v>335</v>
      </c>
      <c r="E9" s="367"/>
      <c r="F9" s="6" t="s">
        <v>327</v>
      </c>
      <c r="G9" s="7"/>
    </row>
    <row r="10" spans="1:7" ht="45" customHeight="1" x14ac:dyDescent="0.25">
      <c r="A10" s="12" t="s">
        <v>336</v>
      </c>
      <c r="B10" s="367" t="s">
        <v>337</v>
      </c>
      <c r="C10" s="367"/>
      <c r="D10" s="367" t="s">
        <v>338</v>
      </c>
      <c r="E10" s="367"/>
      <c r="F10" s="6" t="s">
        <v>327</v>
      </c>
      <c r="G10" s="7"/>
    </row>
    <row r="11" spans="1:7" ht="45" customHeight="1" thickBot="1" x14ac:dyDescent="0.3">
      <c r="A11" s="25" t="s">
        <v>339</v>
      </c>
      <c r="B11" s="367" t="s">
        <v>337</v>
      </c>
      <c r="C11" s="367"/>
      <c r="D11" s="367" t="s">
        <v>338</v>
      </c>
      <c r="E11" s="367"/>
      <c r="F11" s="6" t="s">
        <v>327</v>
      </c>
      <c r="G11" s="8"/>
    </row>
    <row r="12" spans="1:7" ht="45" customHeight="1" x14ac:dyDescent="0.25"/>
  </sheetData>
  <mergeCells count="15">
    <mergeCell ref="A1:G1"/>
    <mergeCell ref="B2:F2"/>
    <mergeCell ref="B3:F3"/>
    <mergeCell ref="B4:F4"/>
    <mergeCell ref="B5:F5"/>
    <mergeCell ref="B10:C10"/>
    <mergeCell ref="D10:E10"/>
    <mergeCell ref="B11:C11"/>
    <mergeCell ref="D11:E11"/>
    <mergeCell ref="B6:F6"/>
    <mergeCell ref="A7:G7"/>
    <mergeCell ref="B8:C8"/>
    <mergeCell ref="D8:E8"/>
    <mergeCell ref="B9:C9"/>
    <mergeCell ref="D9: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Hoja1</vt:lpstr>
      <vt:lpstr>2024</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Mernarda Perez Carmona</dc:creator>
  <cp:keywords/>
  <dc:description/>
  <cp:lastModifiedBy>Oficina de Sistemas</cp:lastModifiedBy>
  <cp:revision/>
  <dcterms:created xsi:type="dcterms:W3CDTF">2022-12-26T20:23:47Z</dcterms:created>
  <dcterms:modified xsi:type="dcterms:W3CDTF">2024-01-29T17:45:12Z</dcterms:modified>
  <cp:category/>
  <cp:contentStatus/>
</cp:coreProperties>
</file>