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029"/>
  <workbookPr checkCompatibility="1" defaultThemeVersion="166925"/>
  <mc:AlternateContent xmlns:mc="http://schemas.openxmlformats.org/markup-compatibility/2006">
    <mc:Choice Requires="x15">
      <x15ac:absPath xmlns:x15ac="http://schemas.microsoft.com/office/spreadsheetml/2010/11/ac" url="G:\Mi unidad\IDER\2023\Diciembre\Ley 1712\"/>
    </mc:Choice>
  </mc:AlternateContent>
  <xr:revisionPtr revIDLastSave="0" documentId="13_ncr:1_{A208164F-B6BE-41DA-82AD-DBB8332038A4}" xr6:coauthVersionLast="47" xr6:coauthVersionMax="47" xr10:uidLastSave="{00000000-0000-0000-0000-000000000000}"/>
  <bookViews>
    <workbookView xWindow="-120" yWindow="-120" windowWidth="20730" windowHeight="11160" firstSheet="1" activeTab="1" xr2:uid="{00000000-000D-0000-FFFF-FFFF00000000}"/>
  </bookViews>
  <sheets>
    <sheet name="Hoja4" sheetId="7" state="hidden" r:id="rId1"/>
    <sheet name="MAPA DE RIESGO DE CORRUPCIÒN" sheetId="6" r:id="rId2"/>
    <sheet name="Control de Cambios " sheetId="9" r:id="rId3"/>
    <sheet name="Tabla de Valoraciòn" sheetId="10" r:id="rId4"/>
    <sheet name="RACIONALIZACION DE TRAMITES " sheetId="11" r:id="rId5"/>
    <sheet name="RENDICIÒN DE CUENTAS " sheetId="12" r:id="rId6"/>
    <sheet name="ATENCIÒN AL CIUDADANO" sheetId="13" r:id="rId7"/>
    <sheet name="TRANSP. Y ACCESO A LA INFOR." sheetId="14" r:id="rId8"/>
    <sheet name="INICIATIVAS ADICIONALES " sheetId="15" r:id="rId9"/>
  </sheets>
  <definedNames>
    <definedName name="_xlnm._FilterDatabase" localSheetId="1" hidden="1">'MAPA DE RIESGO DE CORRUPCIÒN'!$A$7:$AA$94</definedName>
    <definedName name="_xlnm._FilterDatabase" localSheetId="4" hidden="1">'RACIONALIZACION DE TRAMITES '!$A$3:$R$48</definedName>
    <definedName name="_xlnm.Print_Area" localSheetId="1">'MAPA DE RIESGO DE CORRUPCIÒN'!$A$6:$T$92</definedName>
    <definedName name="_xlnm.Print_Titles" localSheetId="1">'MAPA DE RIESGO DE CORRUPCIÒN'!$6:$9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33" i="12" l="1"/>
  <c r="U31" i="12"/>
  <c r="U30" i="12"/>
  <c r="U27" i="12"/>
  <c r="U24" i="12"/>
  <c r="U20" i="12"/>
  <c r="R20" i="12"/>
  <c r="U16" i="12"/>
  <c r="U12" i="12"/>
  <c r="U8" i="12"/>
  <c r="I8" i="9"/>
  <c r="AF93" i="6"/>
  <c r="AF10" i="6"/>
  <c r="AF48" i="6"/>
  <c r="AF87" i="6"/>
  <c r="AF88" i="6"/>
  <c r="AF89" i="6"/>
  <c r="AF66" i="6"/>
  <c r="AF53" i="6"/>
  <c r="AF20" i="6" l="1"/>
  <c r="AF86" i="6"/>
  <c r="AF83" i="6"/>
  <c r="AF79" i="6"/>
  <c r="AF77" i="6"/>
  <c r="AF75" i="6"/>
  <c r="AF73" i="6"/>
  <c r="AF69" i="6"/>
  <c r="AF62" i="6"/>
  <c r="AF55" i="6"/>
  <c r="AF51" i="6"/>
  <c r="AF50" i="6"/>
  <c r="AF49" i="6"/>
  <c r="AF47" i="6"/>
  <c r="AF46" i="6"/>
  <c r="AF45" i="6"/>
  <c r="AF44" i="6"/>
  <c r="AF42" i="6"/>
  <c r="AF40" i="6"/>
  <c r="AF38" i="6"/>
  <c r="AF36" i="6"/>
  <c r="AF34" i="6"/>
  <c r="AF33" i="6"/>
  <c r="AF32" i="6"/>
  <c r="AF31" i="6"/>
  <c r="AF29" i="6"/>
  <c r="AF26" i="6"/>
  <c r="AF25" i="6"/>
  <c r="AF23" i="6"/>
  <c r="AF19" i="6"/>
  <c r="AF18" i="6"/>
  <c r="AF16" i="6"/>
  <c r="AF12" i="6"/>
  <c r="I12" i="9"/>
  <c r="S14" i="14"/>
  <c r="R14" i="14"/>
  <c r="P9" i="14"/>
  <c r="S9" i="14" s="1"/>
  <c r="M9" i="14"/>
  <c r="S23" i="14"/>
  <c r="S22" i="14"/>
  <c r="S21" i="14"/>
  <c r="S20" i="14"/>
  <c r="S19" i="14"/>
  <c r="S18" i="14"/>
  <c r="S17" i="14"/>
  <c r="S16" i="14"/>
  <c r="S15" i="14"/>
  <c r="S13" i="14"/>
  <c r="S12" i="14"/>
  <c r="S11" i="14"/>
  <c r="S10" i="14"/>
  <c r="S8" i="14"/>
  <c r="S7" i="14"/>
  <c r="S6" i="14"/>
  <c r="S5" i="14"/>
  <c r="I13" i="9"/>
  <c r="I11" i="9"/>
  <c r="I9" i="9"/>
  <c r="U25" i="13"/>
  <c r="R25" i="13"/>
  <c r="U17" i="13"/>
  <c r="U9" i="13"/>
  <c r="U7" i="13"/>
  <c r="U5" i="13"/>
  <c r="Q46" i="11"/>
  <c r="Q45" i="11"/>
  <c r="Q44" i="11"/>
  <c r="Q43" i="11"/>
  <c r="Q42" i="11"/>
  <c r="Q41" i="11"/>
  <c r="Q40" i="11"/>
  <c r="Q39" i="11"/>
  <c r="Q38" i="11"/>
  <c r="Q37" i="11"/>
  <c r="Q36" i="11"/>
  <c r="Q35" i="11"/>
  <c r="Q34" i="11"/>
  <c r="Q33" i="11"/>
  <c r="Q32" i="11"/>
  <c r="Q31" i="11"/>
  <c r="Q30" i="11"/>
  <c r="Q29" i="11"/>
  <c r="Q28" i="11"/>
  <c r="Q27" i="11"/>
  <c r="Q26" i="11"/>
  <c r="Q25" i="11"/>
  <c r="Q24" i="11"/>
  <c r="Q23" i="11"/>
  <c r="Q22" i="11"/>
  <c r="Q21" i="11"/>
  <c r="Q20" i="11"/>
  <c r="Q19" i="11"/>
  <c r="Q18" i="11"/>
  <c r="Q17" i="11"/>
  <c r="Q16" i="11"/>
  <c r="Q15" i="11"/>
  <c r="Q14" i="11"/>
  <c r="Q13" i="11"/>
  <c r="Q12" i="11"/>
  <c r="Q11" i="11"/>
  <c r="Q10" i="11"/>
  <c r="Q9" i="11"/>
  <c r="Q8" i="11"/>
  <c r="Q7" i="11"/>
  <c r="Q6" i="11"/>
  <c r="Q5" i="11"/>
  <c r="S8" i="15"/>
  <c r="S7" i="15"/>
  <c r="S6" i="15"/>
  <c r="S5" i="15"/>
  <c r="S4" i="15"/>
  <c r="S24" i="14" l="1"/>
  <c r="Q47" i="11"/>
  <c r="U36" i="12"/>
  <c r="U14" i="12"/>
  <c r="U5" i="12"/>
  <c r="U39" i="12" s="1"/>
  <c r="I10" i="9" s="1"/>
  <c r="N14" i="11"/>
  <c r="R9" i="13"/>
  <c r="R7" i="13"/>
  <c r="R5" i="13"/>
  <c r="P21" i="14"/>
  <c r="AC89" i="6"/>
  <c r="AC66" i="6" l="1"/>
  <c r="AC53" i="6"/>
  <c r="Z38" i="6"/>
  <c r="AC38" i="6" s="1"/>
  <c r="AC20" i="6"/>
  <c r="N9" i="11"/>
  <c r="N8" i="11"/>
  <c r="N7" i="11"/>
  <c r="N6" i="11"/>
  <c r="N5" i="11"/>
  <c r="P14" i="14"/>
  <c r="P8" i="14"/>
  <c r="O25" i="13"/>
  <c r="R13" i="13"/>
  <c r="U13" i="13" s="1"/>
  <c r="R16" i="12"/>
  <c r="R14" i="12"/>
  <c r="Z10" i="6"/>
  <c r="AC10" i="6" s="1"/>
  <c r="Z25" i="6"/>
  <c r="AC25" i="6" s="1"/>
  <c r="Z20" i="6"/>
  <c r="Z23" i="6"/>
  <c r="AC23" i="6" s="1"/>
  <c r="Z19" i="6"/>
  <c r="AC19" i="6" s="1"/>
  <c r="Z18" i="6"/>
  <c r="AC18" i="6" s="1"/>
  <c r="Z16" i="6"/>
  <c r="AC16" i="6" s="1"/>
  <c r="Z12" i="6"/>
  <c r="AC12" i="6" s="1"/>
  <c r="Z26" i="6"/>
  <c r="AC26" i="6" s="1"/>
  <c r="Z29" i="6"/>
  <c r="AC29" i="6" s="1"/>
  <c r="Z31" i="6"/>
  <c r="AC31" i="6" s="1"/>
  <c r="Z32" i="6"/>
  <c r="AC32" i="6" s="1"/>
  <c r="Z33" i="6"/>
  <c r="AC33" i="6" s="1"/>
  <c r="Z34" i="6"/>
  <c r="AC34" i="6" s="1"/>
  <c r="Z36" i="6"/>
  <c r="AC36" i="6" s="1"/>
  <c r="Z40" i="6"/>
  <c r="AC40" i="6" s="1"/>
  <c r="Z42" i="6"/>
  <c r="AC42" i="6" s="1"/>
  <c r="Z44" i="6" l="1"/>
  <c r="AC44" i="6" s="1"/>
  <c r="Z45" i="6"/>
  <c r="AC45" i="6" s="1"/>
  <c r="Z46" i="6"/>
  <c r="AC46" i="6" s="1"/>
  <c r="Z48" i="6"/>
  <c r="AC48" i="6" s="1"/>
  <c r="Z47" i="6"/>
  <c r="AC47" i="6" s="1"/>
  <c r="Z49" i="6"/>
  <c r="AC49" i="6" s="1"/>
  <c r="Z50" i="6"/>
  <c r="AC50" i="6" s="1"/>
  <c r="Z51" i="6" l="1"/>
  <c r="AC51" i="6" s="1"/>
  <c r="Z53" i="6"/>
  <c r="Z55" i="6"/>
  <c r="AC55" i="6" s="1"/>
  <c r="Z62" i="6"/>
  <c r="AC62" i="6" s="1"/>
  <c r="Z66" i="6"/>
  <c r="Z69" i="6"/>
  <c r="AC69" i="6" s="1"/>
  <c r="Z73" i="6"/>
  <c r="AC73" i="6" s="1"/>
  <c r="Z75" i="6"/>
  <c r="AC75" i="6" s="1"/>
  <c r="Z77" i="6"/>
  <c r="AC77" i="6" s="1"/>
  <c r="Z79" i="6"/>
  <c r="AC79" i="6" s="1"/>
  <c r="Z83" i="6"/>
  <c r="AC83" i="6" s="1"/>
  <c r="Z86" i="6"/>
  <c r="AC86" i="6" s="1"/>
  <c r="Z87" i="6"/>
  <c r="AC87" i="6" s="1"/>
  <c r="Z88" i="6"/>
  <c r="AC88" i="6" s="1"/>
  <c r="Z89" i="6"/>
  <c r="Z91" i="6"/>
  <c r="K46" i="11"/>
  <c r="N46" i="11" s="1"/>
  <c r="K45" i="11"/>
  <c r="N45" i="11" s="1"/>
  <c r="K44" i="11"/>
  <c r="N44" i="11" s="1"/>
  <c r="K43" i="11"/>
  <c r="N43" i="11" s="1"/>
  <c r="K42" i="11"/>
  <c r="N42" i="11" s="1"/>
  <c r="K41" i="11"/>
  <c r="N41" i="11" s="1"/>
  <c r="K40" i="11"/>
  <c r="N40" i="11" s="1"/>
  <c r="K39" i="11"/>
  <c r="N39" i="11" s="1"/>
  <c r="K38" i="11"/>
  <c r="N38" i="11" s="1"/>
  <c r="K37" i="11"/>
  <c r="N37" i="11" s="1"/>
  <c r="K36" i="11"/>
  <c r="N36" i="11" s="1"/>
  <c r="K35" i="11"/>
  <c r="N35" i="11" s="1"/>
  <c r="K34" i="11"/>
  <c r="N34" i="11" s="1"/>
  <c r="K33" i="11"/>
  <c r="N33" i="11" s="1"/>
  <c r="K32" i="11"/>
  <c r="N32" i="11" s="1"/>
  <c r="K31" i="11"/>
  <c r="N31" i="11" s="1"/>
  <c r="K30" i="11"/>
  <c r="N30" i="11" s="1"/>
  <c r="K29" i="11"/>
  <c r="N29" i="11" s="1"/>
  <c r="K28" i="11"/>
  <c r="N28" i="11" s="1"/>
  <c r="K27" i="11"/>
  <c r="N27" i="11" s="1"/>
  <c r="K26" i="11"/>
  <c r="N26" i="11" s="1"/>
  <c r="K25" i="11"/>
  <c r="N25" i="11" s="1"/>
  <c r="K24" i="11"/>
  <c r="N24" i="11" s="1"/>
  <c r="K23" i="11"/>
  <c r="N23" i="11" s="1"/>
  <c r="K22" i="11"/>
  <c r="N22" i="11" s="1"/>
  <c r="K21" i="11"/>
  <c r="N21" i="11" s="1"/>
  <c r="K20" i="11"/>
  <c r="N20" i="11" s="1"/>
  <c r="K19" i="11"/>
  <c r="N19" i="11" s="1"/>
  <c r="K18" i="11"/>
  <c r="N18" i="11" s="1"/>
  <c r="K17" i="11"/>
  <c r="N17" i="11" s="1"/>
  <c r="K16" i="11"/>
  <c r="N16" i="11" s="1"/>
  <c r="K15" i="11"/>
  <c r="N15" i="11" s="1"/>
  <c r="K13" i="11"/>
  <c r="N13" i="11" s="1"/>
  <c r="K12" i="11"/>
  <c r="N12" i="11" s="1"/>
  <c r="K11" i="11"/>
  <c r="N11" i="11" s="1"/>
  <c r="K10" i="11"/>
  <c r="N10" i="11" s="1"/>
  <c r="M7" i="15"/>
  <c r="P7" i="15" s="1"/>
  <c r="M6" i="15"/>
  <c r="P6" i="15" s="1"/>
  <c r="M5" i="15"/>
  <c r="P5" i="15" s="1"/>
  <c r="M4" i="15"/>
  <c r="M23" i="14"/>
  <c r="P23" i="14" s="1"/>
  <c r="M22" i="14"/>
  <c r="P22" i="14" s="1"/>
  <c r="M21" i="14"/>
  <c r="M20" i="14"/>
  <c r="P20" i="14" s="1"/>
  <c r="M19" i="14"/>
  <c r="P19" i="14" s="1"/>
  <c r="M18" i="14"/>
  <c r="P18" i="14" s="1"/>
  <c r="M17" i="14"/>
  <c r="P17" i="14" s="1"/>
  <c r="M16" i="14"/>
  <c r="P16" i="14" s="1"/>
  <c r="M15" i="14"/>
  <c r="P15" i="14" s="1"/>
  <c r="M14" i="14"/>
  <c r="M13" i="14"/>
  <c r="P13" i="14" s="1"/>
  <c r="M12" i="14"/>
  <c r="P12" i="14" s="1"/>
  <c r="M11" i="14"/>
  <c r="P11" i="14" s="1"/>
  <c r="M10" i="14"/>
  <c r="P10" i="14" s="1"/>
  <c r="M8" i="14"/>
  <c r="M7" i="14"/>
  <c r="P7" i="14" s="1"/>
  <c r="M6" i="14"/>
  <c r="P6" i="14" s="1"/>
  <c r="M5" i="14"/>
  <c r="P5" i="14" s="1"/>
  <c r="O23" i="13"/>
  <c r="R23" i="13" s="1"/>
  <c r="U23" i="13" s="1"/>
  <c r="U26" i="13" s="1"/>
  <c r="O20" i="13"/>
  <c r="R20" i="13" s="1"/>
  <c r="U20" i="13" s="1"/>
  <c r="O14" i="13"/>
  <c r="R14" i="13" s="1"/>
  <c r="U14" i="13" s="1"/>
  <c r="O12" i="13"/>
  <c r="R12" i="13" s="1"/>
  <c r="U12" i="13" s="1"/>
  <c r="O11" i="13"/>
  <c r="R11" i="13" s="1"/>
  <c r="O9" i="13"/>
  <c r="O36" i="12"/>
  <c r="R36" i="12" s="1"/>
  <c r="O33" i="12"/>
  <c r="R33" i="12" s="1"/>
  <c r="O31" i="12"/>
  <c r="R31" i="12" s="1"/>
  <c r="O30" i="12"/>
  <c r="R30" i="12" s="1"/>
  <c r="O27" i="12"/>
  <c r="R27" i="12" s="1"/>
  <c r="O24" i="12"/>
  <c r="R24" i="12" s="1"/>
  <c r="O20" i="12"/>
  <c r="O12" i="12"/>
  <c r="R12" i="12" s="1"/>
  <c r="O8" i="12"/>
  <c r="R8" i="12" s="1"/>
  <c r="O5" i="12"/>
  <c r="R5" i="12" s="1"/>
  <c r="J8" i="15"/>
  <c r="J24" i="14"/>
  <c r="L26" i="13"/>
  <c r="L39" i="12"/>
  <c r="H47" i="11"/>
  <c r="V93" i="6"/>
  <c r="P24" i="14" l="1"/>
  <c r="R26" i="13"/>
  <c r="U11" i="13"/>
  <c r="N47" i="11"/>
  <c r="R39" i="12"/>
  <c r="AC93" i="6"/>
  <c r="M24" i="14"/>
  <c r="M8" i="15"/>
  <c r="P4" i="15"/>
  <c r="P8" i="15" s="1"/>
  <c r="K47" i="11"/>
  <c r="O26" i="13"/>
  <c r="O39" i="12"/>
  <c r="I14" i="9" l="1"/>
  <c r="T44" i="6"/>
  <c r="T34" i="6"/>
  <c r="T32" i="6"/>
  <c r="T31" i="6"/>
  <c r="T29" i="6"/>
  <c r="T19" i="6"/>
  <c r="D7" i="7" l="1"/>
  <c r="D8" i="7"/>
  <c r="D10" i="7"/>
  <c r="D5" i="7"/>
  <c r="D9" i="7" l="1"/>
  <c r="D6" i="7" l="1"/>
  <c r="D11" i="7" s="1"/>
  <c r="Z93" i="6"/>
</calcChain>
</file>

<file path=xl/sharedStrings.xml><?xml version="1.0" encoding="utf-8"?>
<sst xmlns="http://schemas.openxmlformats.org/spreadsheetml/2006/main" count="2044" uniqueCount="1277">
  <si>
    <t>RESPONSABLE</t>
  </si>
  <si>
    <t>Semestral</t>
  </si>
  <si>
    <t>Trimestral</t>
  </si>
  <si>
    <t xml:space="preserve">% DE AVANCE </t>
  </si>
  <si>
    <t xml:space="preserve">COMPONENTES </t>
  </si>
  <si>
    <t>No.</t>
  </si>
  <si>
    <t>PROCESO</t>
  </si>
  <si>
    <t>RIESGO</t>
  </si>
  <si>
    <t>CAUSA</t>
  </si>
  <si>
    <t>CONSECUENCIA</t>
  </si>
  <si>
    <t>CONTROLES</t>
  </si>
  <si>
    <t>Direccionamiento Estrategico</t>
  </si>
  <si>
    <t>Probable</t>
  </si>
  <si>
    <t>Mayor</t>
  </si>
  <si>
    <t>Alta</t>
  </si>
  <si>
    <t xml:space="preserve">Improbable </t>
  </si>
  <si>
    <t>Moderado</t>
  </si>
  <si>
    <t>Baja</t>
  </si>
  <si>
    <t xml:space="preserve">Daño o pérdida de la información </t>
  </si>
  <si>
    <t>Falta de soportes y evidencias para la toma de decisiones.
Evidencias insuficientes de las acciones importantes adelantadas en todos los ámbitos de la gestión, recursos financieros, contratación.</t>
  </si>
  <si>
    <t>Posible</t>
  </si>
  <si>
    <t>Catastrofico</t>
  </si>
  <si>
    <t>Definición de los procedimientos, capacitaciones en gestión documental y archivo, auditorías de estos procesos.</t>
  </si>
  <si>
    <t>Improbable</t>
  </si>
  <si>
    <t>Permanente</t>
  </si>
  <si>
    <t>Tráfico de influencias</t>
  </si>
  <si>
    <t>Temas políticos
Mecanismos de validación ineficientes
Falta de control en la toma de las decisiones</t>
  </si>
  <si>
    <t>Sanciones diciplinarias
Multas</t>
  </si>
  <si>
    <t xml:space="preserve">Excelente proceso de contratacion del personal
Definición de comites asesores con responsabilidades y funciones específicas para la toma de decisiones </t>
  </si>
  <si>
    <t>Improbale</t>
  </si>
  <si>
    <t>No se cumplen con las metas establecidas en la planificación para un periodo.</t>
  </si>
  <si>
    <t>Hallazgos de los entes de Control.
Desinformación de los usuarios.                                              
Inconsistencias en los informes presentados.</t>
  </si>
  <si>
    <t xml:space="preserve">Realizar la verificación de la información enviada por los funcionarios que desarrollan los programas y proyectos  
y la información socializada en la Rendición de Cuentas.  
</t>
  </si>
  <si>
    <t xml:space="preserve"> Coherencia entre los reportes de Seguimiento al Plan de Acción con la Rendición de Cuenta.</t>
  </si>
  <si>
    <t xml:space="preserve">Programas y proyectos sin claros objetivos  y sus metas sin concordancia con el  plan de desarrrollo . </t>
  </si>
  <si>
    <t>Pérdida de confianza y credibilidad en la entidad.                                
Intervención de órganos de control.                                                            
Sanciones.                                                                                                             Inadecuada ejecución de la inversión pública.</t>
  </si>
  <si>
    <t xml:space="preserve">Permanente </t>
  </si>
  <si>
    <t>Los proyectos se formulan de acuerdo con la Metodología General Ajustada. Así como el diligenciamiento de los anexos presupuestales de cada proyecto. Todas las modificaciones y traslados que se realicen dentro del mismo o fuera de este, requieren del concepto favorable de Planeación Disttital  así como la carga y actualización en las diferentes plataformas estatales según sea el caso.</t>
  </si>
  <si>
    <t xml:space="preserve">Gestión de las comunicaciones            </t>
  </si>
  <si>
    <t>Información errada suministrada al interior de la entidad y a los medios de comunicación</t>
  </si>
  <si>
    <t xml:space="preserve">Falta de coordinación con las áreas que suministran la información.                                                                                                        
Entrega demorada u ocultamiento de  información relacionada con temas misionales y de interés público.                                                                           
Ausencia de mecanismos de control de revisión, por parte del líder del proceso.                                                                                            
Errores en la entrega de la información por parte de la fuente y falta de verificación de la información.                                         
Desconocimiento del proceso de comunicación por parte de los servidores públicos y contratistas de la Entidad.                                                            </t>
  </si>
  <si>
    <t xml:space="preserve">Afectar la imagen y/o reputación del instituto.                                             
Observaciones y/o hallazgos en las auditorías internas. 
Desinformación a la ciudadanía.                                                                       
Posibles investigaciones y/o sanciones por entes de control y entidades competentes.                                                                                        </t>
  </si>
  <si>
    <t xml:space="preserve">No comunicar oportunamente los eventos o actividades que realice el Instituto a través de los diferentes canales de comunicación </t>
  </si>
  <si>
    <t>La información suministrada por las áreas se entrega extemporáneamente.                                                                                   
Falta de comunicación entre los procesos interesados en comunicar información.                                                                            Ausencia de idoneidad del personal que desarrolla las actividades                                                                                                            No utilizar los canales de comunicación adecuados de acuerdo al tipo de información.                                                                                       Falta de equipos y software adecuados para la ejecución de las actividades de comunicaciones.                                                            Criterios no compartidos por parte de los actores del proceso para la ejecución de las actividades</t>
  </si>
  <si>
    <t xml:space="preserve">Afectar la imagen y/o reputación del instituto.                                             Observaciones y/o hallazgos en las auditorías internas. Desinformación a la ciudadanía.                                                                                                                                                                                  Posibles investigaciones y/o sanciones por entes de control y entidades competentes.                                                                      Desinformación a la ciudadanía respecto a la información de sus trámites y servicios.                                                                                          Demora en las respuestas de los requerimientos asignados a las dependencias.                                                                                                 Información tardía y desactualizada a la ciudadanía. </t>
  </si>
  <si>
    <t>Informar los tiempos de respuesta para cada solicitud que realicen a la oficina de comunicaciones.
Establecer un cronograma de entrega de información por parte de las áreas pertinentes a la dependencia de comunicaciones para generar los productos requeridos.          Socializar los requerimientos del proceso de comunicaciones para lograr su articulación. .</t>
  </si>
  <si>
    <t>Incumplimiento a los lineamientos establecidos en el manual de comunicaciones</t>
  </si>
  <si>
    <t>Falta de continuidad en el ejercicio por cambio de administración.                                                                                          
Ausencia de canales efectivos de comunicación con la ciudadanía y al interior de la entidad.                                                          
Falta de control de los lineamientos establecidos en el manual de comunicaciones a los procesos que están relacionados directamente.                                                                                 Incumplimiento de los objetivos establecidos en el manual de comunicaciones por falta de idoneidad del personal a cargo o por rotación del personal.                                                                                   No incluir la totalidad de los temas de impacto en el plan de comunicaciones.</t>
  </si>
  <si>
    <t>Observaciones y/o hallazgos en las auditorías internas. Incumplimiento en la implementación de los objetivos de comunicación dirigidos a los públicos internos y externos.                       
Pérdida de credibilidad frente a los públicos internos y externos. Falta de integración en la ejecución y en la toma de decisiones de los procesos comunicativos.                                                                      Respuesta inoportuna a las solicitudes y consultas de los ciudadanos.                                                                                                    
Incumplimiento de los objetivos del Manual de Comunicaciones y a las metas estratégicas de la entidad.                                                          
Afectación a la Imagen y reputación de la entidad.</t>
  </si>
  <si>
    <t xml:space="preserve">Promoción y Fomento Deportivo </t>
  </si>
  <si>
    <t xml:space="preserve">Trafico de influencias para la inscripcion de niños sin  tener en cuenta los niveles de formación </t>
  </si>
  <si>
    <t>Incumplimiento de objetivos y metas.
Pérdida de confianza y credibilidad en la entidad.
Intervención de órganos de control.
Sanciones.
Pérdida de recursos económicos.</t>
  </si>
  <si>
    <t>Poco probable</t>
  </si>
  <si>
    <t>Rara vez</t>
  </si>
  <si>
    <t>Desconocimiento de los procesos de inscripción a los juegos intercolegiados</t>
  </si>
  <si>
    <t xml:space="preserve">Falta de acompañamiento en el proceso de inscripción
Mecanismos y procedimientos  insuficientes para la verificacion de los requisitos para inscripción </t>
  </si>
  <si>
    <t>Mensual</t>
  </si>
  <si>
    <t xml:space="preserve">Mecanismos y procedimientos  insuficientes para la verificacion de los requisitos para inscripcion </t>
  </si>
  <si>
    <t>Incumplimiento de los reglamentos y estatutos establecidos</t>
  </si>
  <si>
    <t>Falta de conocimiento de los reglamento y estatutos</t>
  </si>
  <si>
    <t>Falsedad de los documentos presentados</t>
  </si>
  <si>
    <t xml:space="preserve">Mecanismos insuficientes para verificar los documentos 
Premura en la verificacion de los documentos </t>
  </si>
  <si>
    <t>Verificar los procesos
Contar con bases de datos de las ligas</t>
  </si>
  <si>
    <t>Trafico de influencias para la decision de apoyo de un evento en particular</t>
  </si>
  <si>
    <t xml:space="preserve">Definir criterios de selección
Verificacion con los organismos del deporte
Crear procedimientos para la escogencia de eventos </t>
  </si>
  <si>
    <t>Promocion y Fomento de la actividad fisica y el uso del tiempo libre.</t>
  </si>
  <si>
    <t>Uso ilegitimo de la información en los procesos de inscripción.</t>
  </si>
  <si>
    <t>Bimensual</t>
  </si>
  <si>
    <t>Soborno y tráfico de influencias.</t>
  </si>
  <si>
    <t>Privilegiar el tráfico de influencias para la selección de sede para eventos</t>
  </si>
  <si>
    <t>Uso ilegitimo de la información en los procesos de seguimiento y evaluación.</t>
  </si>
  <si>
    <t>Gestion de Infraestructura</t>
  </si>
  <si>
    <t>Priorizacion erronea de escenarios que no se encuentran contenidos en la ruta de trabajo.</t>
  </si>
  <si>
    <t xml:space="preserve">Favorecimiento a un tercero </t>
  </si>
  <si>
    <t>Poco problable</t>
  </si>
  <si>
    <t>Control, monitoreo y seguimiento al Plan.</t>
  </si>
  <si>
    <t>Obras no entregadas como fueron planeadas y presupuestadas.</t>
  </si>
  <si>
    <t>Afectacion a la comunidad por el no goce de escenarios deportivos en optimas condiciones.</t>
  </si>
  <si>
    <t>Gestión Documental</t>
  </si>
  <si>
    <t>Disminución de la efectividad de los funcionarios
Apertura de procesos disciplinarios, administrativos y legales
a servidores públicos
Pérdida de confianza y credibilidad en la entidad
Intervención de órganos de control
Sanciones</t>
  </si>
  <si>
    <t xml:space="preserve">Gestion de bienes y servicios
</t>
  </si>
  <si>
    <t>Trafico de influencias -cobro por utilizacion de escenarios deportivos publicos por terceras personas.</t>
  </si>
  <si>
    <t>Campañas permanentes sobre el uso gratuito de los escenarios deportivos, Socializaciones sobre el tramite para solicitar permisos para el uso gratuito de los escenarios deportivos.</t>
  </si>
  <si>
    <t>Gestion de bienes y servicios</t>
  </si>
  <si>
    <t xml:space="preserve">Posible </t>
  </si>
  <si>
    <t xml:space="preserve">Moderado </t>
  </si>
  <si>
    <t xml:space="preserve">Adquirir bienes y servicios que incumplen con los requisitos exigidos para la contratación o las especificaciones técnicas requeridas. </t>
  </si>
  <si>
    <t>Gestión Financiera</t>
  </si>
  <si>
    <t>Brindar información errónea</t>
  </si>
  <si>
    <t>Ausencia de mecanismos de verificación de información
Procesamiento de información sin revisar
Fragmentación de la información
Personal no idóneo
Software con fallas</t>
  </si>
  <si>
    <t>Disminución de la efectividad de los funcionarios
Incumplimiento de objetivos y metas
Pérdida de confianza y credibilidad en la entidad
Intervención de órganos de control
Sanciones</t>
  </si>
  <si>
    <t>En la verificación de la información 
Se verifica la información entregada, con sus respectivos VoBo, por el área encargada</t>
  </si>
  <si>
    <t xml:space="preserve">Omisión de registros necesarios </t>
  </si>
  <si>
    <t>Fallas en el control de registros
Mecanismos insuficientes de verificación de registros
Mecanismos inapropiados de verificación de registros
Falta de registros formalizados</t>
  </si>
  <si>
    <t>Pérdida de recursos
Sanciones
Pérdida de credibilidad y confianza en la institución
Dificultades en la generación de productos de los procesos</t>
  </si>
  <si>
    <t xml:space="preserve">En la revisión de los registros y documentos
Se revisa y compara la información teniendo en cuenta los registros en el  software </t>
  </si>
  <si>
    <t>Daño de la Información</t>
  </si>
  <si>
    <t>Sistemas inseguros
Falta de respaldo de la información
Personal no idóneo</t>
  </si>
  <si>
    <t>Disminución de la efectividad de los funcionarios
Incumplimiento de objetivos y metas
Pérdida de confianza y credibilidad en la entidad
Intervención de órganos de control
Sanciones
Pérdida de recursos económicos</t>
  </si>
  <si>
    <t>Capacitación en el manejo documental
Realización de backup</t>
  </si>
  <si>
    <t xml:space="preserve">Tráfico de influencias </t>
  </si>
  <si>
    <t>Mecanismos inapropiados para validación de decisiones
Falta de información
Falta de criterios para toma de decisiones
Falta o falla de mecanismos para verificación de decisiones tomadas
Descentralización de la toma de decisiones</t>
  </si>
  <si>
    <t>Ineficiencia de servidores públicos
Incumplimiento de objetivos y metas
Pérdida de confianza y credibilidad en la institución
Pérdida de recursos
Incumplimiento en la prestación de servicios
Sanciones</t>
  </si>
  <si>
    <t xml:space="preserve">Falsedad en documento </t>
  </si>
  <si>
    <t>Ausencia de mecanismos de verificación de información
Procesamiento de información sin revisar</t>
  </si>
  <si>
    <t>Inefectividad en el cumplimiento de funciones
Pérdida de confianza y credibilidad en la entidad
Pérdida de recursos
Intervención de órganos de control
Sanciones</t>
  </si>
  <si>
    <t>Revisión cautelosa de la información y documentación recibida
Se capacita sobre el  principio de la transparencia,  la Ley 734, 
Proceso disciplinario</t>
  </si>
  <si>
    <t xml:space="preserve">Decisiones ajustadas a intereses particulares </t>
  </si>
  <si>
    <t>Mecanismos inapropiados para validación de decisiones
Falta de información
Falta de criterios para toma de decisiones
Falla de mecanismos para verificación de decisiones tomadas</t>
  </si>
  <si>
    <t>Se capacita sobre el principio de la transparencia, la Ley 734, Ley 909
Proceso disciplinario</t>
  </si>
  <si>
    <t>Gestión Juridica y Legal</t>
  </si>
  <si>
    <t xml:space="preserve">Irregularidades en la celebración de los contratos </t>
  </si>
  <si>
    <t>Violación o desconocimiento del regimen de inabilidades e incompatibilidades descrito por la normativa para la debida celebración de contratos estatales.
Interes particular de los funcionarios para el favorecimiento de un tercero o particular
Abuso del poder del funcionario del IDER</t>
  </si>
  <si>
    <t>Generación de auditorias por los entes de control que evidencien hallazgos de tipo disciplinario, fiscal y penal.
Inicio de acciones judiciales en contra de funcionarios del Instituto por mal manejo de los recursos economicos.
Sanciones y codenas en contra del Instituto y sus funcionarios</t>
  </si>
  <si>
    <t>Seguimiento constante en el comité de contratación de la entidad al comité tecnico evaluador y los procesos contractuales a celebrar.
Socialización y capacitacion a los funcionarios sobre el manual de contratacion de la entidad en especial lo inherente al reguimen de compatibilidades e incompatibilidades y las responsabilidades del supervisor.
Socializacion y capacitación en las guias de colombia compra eficiente.
Uso de las platafromas digitales establecidas por colombia compra eficiente para la celebración de los contratos de la entidad.</t>
  </si>
  <si>
    <t>Irregularidades en el otorgamiento de reconocimientos a organismos deportivos</t>
  </si>
  <si>
    <t>Favorecimiento a un tercero o particular
Abuso del poder por parte del funcionarios</t>
  </si>
  <si>
    <t xml:space="preserve">Sanciones disciplinarias de indole penalpara el funcionario del instituto
Poca credibilidad en la Institucion </t>
  </si>
  <si>
    <t>Estructuracion de un procedimiento para los reconocimientos de organismos deportivos como lo son la renovacion y el otorgamiento
Capacitaciones en el tramite y normativa de reconocimientos deportivos.</t>
  </si>
  <si>
    <t>Mensuales</t>
  </si>
  <si>
    <t>Sanciones disciplinarias de indole penalpara el funcionario del instituto
Poca credibilidad en la Institucion 
Gastos indebidos asumidos por la entidad</t>
  </si>
  <si>
    <t xml:space="preserve">Seguimiento constante en el comité de conciliacion de la entidad a la solicitudes de pago a terceros.
Implementacion de un procedimiento para pagos en caso de terceros </t>
  </si>
  <si>
    <t xml:space="preserve">Gestión Sistemas  tecnología de la información. </t>
  </si>
  <si>
    <t>Omisión de acciones para el cuidado de los activos de información y acción de adulteración, daño, acceso o entrega no autorizada de información en beneficio de un privado perjudicando a la entidad o sus procesos.</t>
  </si>
  <si>
    <t>1. Usuarios sin cultura de seguridad informática.
2. Acciones indebidas en el uso de la información y los
recursos informáticos de la Entidad.
3. Falta de control de uso y acceso a la información de
la Entidad.
4. Vandalismo informático que beneficia los intereses
particulares de terceros.
5. Presión, amenazas por parte de particulares a un
funcionario o contratista para manipular o adulterar
información en beneficio de terceros interesados.</t>
  </si>
  <si>
    <t>Incumplimiento de objetivos y metas.
Disminución de la efectividad de los funcionarios.
Pérdida de confianza y credibilidad en la entidad.
Intervención de órganos de control.
Sanciones.
Pérdida de recursos económicos.</t>
  </si>
  <si>
    <t>Definir la Política General de la Seguridad
de la Información  de la entidad y Manual de políticas de seguridad y privacidad de la información.</t>
  </si>
  <si>
    <t>Uso del poder para beneficio privado de un tercero en los procesos de selección de proveedores y contratación de servicios de tecnología.</t>
  </si>
  <si>
    <t>Estudios previos o de factibilidad manipulados para beneficiar a un tercero en particular o privado.
Términos de referencia condicionados para favorecer la elección de un tercero en particular.
Falta en la ejecución de supervisión y seguimiento al
proveedor y el producto o servicio contratado.
Deficiencias en el manejo de la documentación y el archivo. 
Ofrecimiento de Beneficios económicos para la elección de Proveedores de servicios de TI.</t>
  </si>
  <si>
    <t>Intervención de órganos de control.
Sanciones.
Pérdida de recursos económicos.</t>
  </si>
  <si>
    <t>Revisión dual en la definición y revisión de anexos técnicos que son usados en los procesos de selección y calificación de Proveedores.
Realizar la supervisión de los contratos que son entregados en responsabilidad de tecnología, cumpliendo las políticas internas definidas para tal fin.
Evaluar el cumplimiento y la ejecución de los contratos prestados por los proveedores de TI de conformidad a los términos requeridos por la Entidad.</t>
  </si>
  <si>
    <t>Gestion Talento Humano</t>
  </si>
  <si>
    <t xml:space="preserve">Daño o perdida de la información </t>
  </si>
  <si>
    <t xml:space="preserve">Personal no idoneo </t>
  </si>
  <si>
    <t>Falta o falla de mecanismos para verificación de decisiones tomadas
Descentralización de la toma de decisiones</t>
  </si>
  <si>
    <t>Pérdida de confianza y credibilidad en la institución.
Incumplimiento en la prestación de servicios</t>
  </si>
  <si>
    <t>Solicitar documentacion soporte para emitir certificaciones a contratistas, personal de planta y entes de control.</t>
  </si>
  <si>
    <t xml:space="preserve">Gestión de Control Interno </t>
  </si>
  <si>
    <t>Pérdida de confianza y credibilidad en la entidad.
Intervención de órganos de control.
Sanciones.
Pérdida de recursos económicos.</t>
  </si>
  <si>
    <t xml:space="preserve">Definir criterios y procedimientos  de inscripcion y selección de participantes
</t>
  </si>
  <si>
    <t>No declarar conflicto de interés en la realización de auditorías.</t>
  </si>
  <si>
    <t xml:space="preserve">Inexistencia de lineamientos para hacer la declaración de conflicto de interés.
El empleado desconoce las situaciones que configuran conflicto de interés.
</t>
  </si>
  <si>
    <t>Utilización indebida de información 
Favorecimiento a terceros en el resultado de las auditorías.
Pérdida de confianza y credibilidad en la institución.</t>
  </si>
  <si>
    <t>Indicar la existencia de algún tipo de conflicto de interés.
Capacitación en temas relacionados con la OCI</t>
  </si>
  <si>
    <t>Uso inadecuado de los informes de las auditorías.</t>
  </si>
  <si>
    <t>Uso inapropiado de la información.</t>
  </si>
  <si>
    <t>Uso inapropiado de la información.
Pérdida de credibilidad y confianza en la institución.
Manipulación de los resultados de la auditoria. 
Favorecimiento a terceros</t>
  </si>
  <si>
    <t xml:space="preserve"> Establecimiento de políticas de operación, mecanismos de control y procedimientos para el tratamiento de la información obtenida en las auditorías. 
Capacitación en temas de tratamiento de infromación y confidencialidad por parte de todos los funcionarios y/o contratistas del Instituto</t>
  </si>
  <si>
    <t>Tergiversar la información, maquillaje de cifras y datos
Rapidez en la entrega de la información 
No verificación en la entrega a los diferentes entes de control
No se valida la información ni la calidad de esta</t>
  </si>
  <si>
    <t xml:space="preserve">Falta de los procedimientos internos para la gestión documental y archivo.
Definición de responsables y apoyos tecnológicos para la gestión documental y archivo. 
Personas a cargo de almacenar esta información sean cambiantes en el cargo y no esté definido un procedimiento de entrega al terminar la gestión.
</t>
  </si>
  <si>
    <t>Omisión para la verificacion de la información que brindan los participantes</t>
  </si>
  <si>
    <t>Mecanimos insuficientes para verificar información suministrada</t>
  </si>
  <si>
    <t>Mecanimos insuficientes para el alamacenamiento de la  información suministrada</t>
  </si>
  <si>
    <t>Mecanimos insuficientes para verificar información suministrada
Favorecimiento a un tercero</t>
  </si>
  <si>
    <t>Optimo respaldo de la información, información confidencial para personal de confianza.</t>
  </si>
  <si>
    <t xml:space="preserve">Control y monitoreo permanente a las bases de datos de información y archivos digitales y fisicos con el fin de realizar copia de seguridad y respaldo de la información.
</t>
  </si>
  <si>
    <t xml:space="preserve">Falta de información actualizada en base de datos de contratacion de juridica </t>
  </si>
  <si>
    <t>Brindar información publica falsa o desactualizada, lo cual puede traer consecuensias juridicas para la entidad.</t>
  </si>
  <si>
    <t>Verificar la información en bases de datos actualizada en oficina juridica e información al contratistas y personal de planta.</t>
  </si>
  <si>
    <t xml:space="preserve">Ausencia de mecanismos de control para el correcto almacenamiento de la información de las auditorías. 
Ineficiencia en las políticas de operación del manejo de la información.
Falta o falla de mecanismos para el tratamiento de información.
</t>
  </si>
  <si>
    <t>Controles tecnicos (presupesto, diseño, cantidades, formato de medicion, formato de liberacion de obra) desde la planeación hasta la ejecucion del proyecto.</t>
  </si>
  <si>
    <t xml:space="preserve">Poca planeación </t>
  </si>
  <si>
    <t>Planeación Institucional</t>
  </si>
  <si>
    <t>Realizar el manual de comunicaciones de la entidad al interior del proceso y a los funcionarios que tenga competencia dentro de la entidad.
Realizar el seguimiento para garantizar el cumplimiento de los objetivos establecidos en el manual de comunicaciones (Reuniones con las diferentes subdirecciones y al interior del proceso - Consejos de redacción).</t>
  </si>
  <si>
    <t>Incumplimiento metas, objetivos, calidad, transparencia en la información y en los procesos del instituto</t>
  </si>
  <si>
    <t xml:space="preserve">INDICADOR </t>
  </si>
  <si>
    <t xml:space="preserve">Se actua conforme a la ley de transparencia y acceso a la información pública, todos los procesos de contratación de la entidad son publicados en página web institucional y redes sociales de la entidad. </t>
  </si>
  <si>
    <t>Control, monitoreo y seguimiento a la ejecución de los Proyectos.</t>
  </si>
  <si>
    <t xml:space="preserve">
Implementación de mecanismos para la toma de decisiones</t>
  </si>
  <si>
    <t xml:space="preserve">Obtención de la información de la Oficina Asesora de Planeación.     Reuniones para coordinar las rutas a seguir en cuanto a la publicación de la información.Revisión de toda la información suministrada a la oficina de Comunicaciones para garantizar su correcta difusión.  Realizar campañas sobre las herramientas existentes para garantizar una adecuada comunicación.Socializar los formatos para hacer  los requerimientos del proceso de comunicaciones para lograr su articulación. </t>
  </si>
  <si>
    <t xml:space="preserve">Alta </t>
  </si>
  <si>
    <t>Cápsulas informativas difundidas en los diferentes canales de comunicación de la entidad y programar reuniones con los enlaces de cada oficina.</t>
  </si>
  <si>
    <t xml:space="preserve">Por apropiación por parte de la comunidad de espacios que son publicos. </t>
  </si>
  <si>
    <t>Afectación a la ciudadania en general por el no goce de escenarios deportivos gratuitos.</t>
  </si>
  <si>
    <t xml:space="preserve">Organización y adecuada disposición final de los documentos en los espacios habilitados para tal fin  </t>
  </si>
  <si>
    <t xml:space="preserve">Racionalizar los medios impresos y promover el uso de herramientas digitales </t>
  </si>
  <si>
    <t xml:space="preserve">Afectación a los a los pilares de integridad, disponibilidad, autenticidad y confidencialidad de la información.
Incumplimiento técnico en los procesos archivisticos de organización, depuración, foliación, rotulación, inventario y disposición final.  </t>
  </si>
  <si>
    <t>Baja implementación de buenas practicas de gestión documental por  parte del personal encargado de los archivos de gestión al interior de cada oficina.</t>
  </si>
  <si>
    <t>Realizar programa de capacitación y visitas de seguimiento y control a los archivos de gestión para verificar la aplicación de la Ley de Archivos (Ley 594 de 2000).</t>
  </si>
  <si>
    <t>Inadecuada disposición final de los documentos de archivo</t>
  </si>
  <si>
    <t>Infraestructura física y tecnologica limitada para la optima disposición y consulta de los documentos del Instituto.</t>
  </si>
  <si>
    <t xml:space="preserve">Desorden documental en los archivos de gestión y central, inadecuada dispocision final y generación de fondos acumulados </t>
  </si>
  <si>
    <t>Desarrollar programas y proyectos de inversión que viabilicen la optimización y/o ampliación de la infraestructura física disponible para el resguardo de la documentación del IDER</t>
  </si>
  <si>
    <t>Crecimiento exponencial de la documentación física producida por las diferentes dependencias</t>
  </si>
  <si>
    <t xml:space="preserve">Producción o utilización excesiva de documentos físico o impresos. </t>
  </si>
  <si>
    <t>Congestión de los archivos de gestión y central.</t>
  </si>
  <si>
    <t xml:space="preserve">Controlar el uso excesivo (indiscriminado) de los medios impresos a través de la implementación y utilización de las tecnologías de información y comunicación (en cumplimiento de la política "CERO PAPEL") </t>
  </si>
  <si>
    <t>Verificación en la pagina web del Ministerio del Deporte
Verificacion e informe de los inscritos dado por el Ministerio</t>
  </si>
  <si>
    <t>Desviación recursos</t>
  </si>
  <si>
    <t>Falta de planeación en la construcción del PAA de la entidad.</t>
  </si>
  <si>
    <t>Incumlimiento en la ejecución del PAA.</t>
  </si>
  <si>
    <t>Mala ejecución de los recursos.</t>
  </si>
  <si>
    <t xml:space="preserve">Poco control en la verificación del cumplimiento de requisitos. Y ausencia de procedimientos de verificación estandarizados.  
</t>
  </si>
  <si>
    <t>Acumulación de bienes innecesarios que no van acorde con las necesidades de las áreas.</t>
  </si>
  <si>
    <t>Participación de un equipo interdisciplinar de la entidad para la construcción del PAA( DAYF , planeación, Jurídica, Almacén)</t>
  </si>
  <si>
    <t>Evaluaciones periodicas a los profesores . Capacitación en el proceso a los padres 
Seguimiento a los proceso</t>
  </si>
  <si>
    <t>Desconocimiento de los padres del proceso formativo que se sigue con sus hijos.
Mecanismos insuficientes para la toma de decisiones.</t>
  </si>
  <si>
    <t xml:space="preserve">
Pérdida de confianza y credibilidad en la entidad.
Intervención de órganos de control.
</t>
  </si>
  <si>
    <t xml:space="preserve">Campañas de capacitación y socializacion de los referentes a las convocatorias </t>
  </si>
  <si>
    <t xml:space="preserve">Campañas de capacitación y socializacion de los reglamento y estatutos referente a las convocatorias </t>
  </si>
  <si>
    <t xml:space="preserve">Socialización de los referentes y requisitos para particpar de las convocatorias </t>
  </si>
  <si>
    <t xml:space="preserve">Capacitación y socialización del reglamaneto y estatutos  referentes de la convocatoria 
</t>
  </si>
  <si>
    <t xml:space="preserve">Verificación y  revisión  de la documentación presentada </t>
  </si>
  <si>
    <t xml:space="preserve">Socialización con la comunidad, ligas, clubes y usuarios de los escenarios deportivos </t>
  </si>
  <si>
    <t>Reportes trimestrales de acuerdo a la ley de transparencia.
Publicación de la información en el portal web
Divulgación de la gestión a través de la Rendición de Cuentas
Entrega de información a los diferentes órganos de control validada y revisada por los líderes de procesos, por planeación, y diferentes áreas de apoyo a lo misional.
Integralidad del MIPG con MECI Calidad</t>
  </si>
  <si>
    <t>Capacitación en temas contractuales . Capacitación de supervisores.Manual de contratación socializado entre los servidores y contratistas del instituto.Manual de  funciones socializado entre los servidores y contratistas del instituto.Código de Ética socializado en la entidad</t>
  </si>
  <si>
    <t>Capacitar a funcionarios en manejo adecuado de registros, Auditorías internas,Capacitar a los funcionarios para el uso adecuado del back up para evitar perdida de información. Revisión del Sistema de Gestión Documental. Implementar las políticas para el control de los registros establecidas en el procedimiento. Control de Registros del Sistema de Gestión</t>
  </si>
  <si>
    <t>La Oficina Asesora de Planeación lidera los procesos de formulación de los diferentes proyectos del IDER, articulando su labor con las dependecias del Instituto, de acuerdo con los lineamientos establecidos en el Plan de Desarrollo.</t>
  </si>
  <si>
    <t xml:space="preserve">Auditorías internas al sistema de gestión.Revisión del Sistema de información.Implementación de la Norma de calidad a la Gestión de los sistemas de información del proceso
</t>
  </si>
  <si>
    <t>IDENTIFICACIÒN DE RIESGO</t>
  </si>
  <si>
    <t>PROBABILIDAD</t>
  </si>
  <si>
    <t xml:space="preserve">IMPACTO </t>
  </si>
  <si>
    <t xml:space="preserve">ZONA DE RIESGO </t>
  </si>
  <si>
    <t xml:space="preserve">RIESGO INHERENTE </t>
  </si>
  <si>
    <t>RIESGO  RESIDUAL</t>
  </si>
  <si>
    <t xml:space="preserve">PROBABILIDAD </t>
  </si>
  <si>
    <t>ZONA  DE RIESGO</t>
  </si>
  <si>
    <t xml:space="preserve">ACCIONES ASOCIADAS </t>
  </si>
  <si>
    <t>PERIODO DE EJECUCIÒN</t>
  </si>
  <si>
    <t xml:space="preserve">ACCIONES  </t>
  </si>
  <si>
    <t>MONITOREO Y REVISIÒN</t>
  </si>
  <si>
    <t xml:space="preserve">FECHA </t>
  </si>
  <si>
    <t xml:space="preserve">ACCIONES </t>
  </si>
  <si>
    <t>VALORACIÒN DEL RIESGO</t>
  </si>
  <si>
    <t>ANALISIS DEL RIESGO</t>
  </si>
  <si>
    <t xml:space="preserve">VALORACIÒN DEL RIESGO DE CORRUPCCIÒN </t>
  </si>
  <si>
    <t>INSTITUTO DISTRITAL DE DEPORTE Y RECREACIÓN - IDER</t>
  </si>
  <si>
    <t>Proceso:</t>
  </si>
  <si>
    <t>Código:</t>
  </si>
  <si>
    <t>ESPLOFPFO - 02</t>
  </si>
  <si>
    <t>Documento:</t>
  </si>
  <si>
    <t>Formato Mapa de Riesgo de Corrupción</t>
  </si>
  <si>
    <t>Versión:</t>
  </si>
  <si>
    <t>Fecha de Aprobación</t>
  </si>
  <si>
    <t>Página:</t>
  </si>
  <si>
    <t>Página 1 de 2</t>
  </si>
  <si>
    <t>Entidad: INSTITUTO DISTRITAL DE DEPORTE Y RECREACIÓN - IDER</t>
  </si>
  <si>
    <t>REGISTRO</t>
  </si>
  <si>
    <t xml:space="preserve">Diseñar e implementar procedimientos para la revisión y verificación de la información de manera eficaz, a través de la integración entre MIPG con MECI Calidad.,Socialización de los procedimientos y acompañamiento a los líderes en la fase I de implementación. </t>
  </si>
  <si>
    <t xml:space="preserve">Definir responsable de la gestión documental y archivo, así como el responsable del acompañamiento tecnológico,Diseñar e implementar procedimiento de gestión documental y archivo, incluyendo el proceso de entrega de la información,Socializar el procedimiento y los formatos definidos, y acompañar en la fase I de implementación de éstos.,
Realizar back-ups de manera periódica para asegurar el archivo. </t>
  </si>
  <si>
    <t xml:space="preserve">Implementar los procedimientos al sistema de información.,Programar con los enlaces de cada área, las reuniones para revisar la información que se publica.    Programar con los enlaces de cada área, una reunión y coordinar las actividades que realizan en el mes e informar los canales habilitados para hacer los requerimientos a la oficina de comunicaciones,Realizar un diágnostico sobre las herramientas existentes y conocer la percepción de los funcionarios sobre estas.      </t>
  </si>
  <si>
    <t>Implementar los procesos y procedimientos de la Oficina de Comunicaciones,   Programar con los enlaces de cada área, una reunión y coordinar las actividades que realizan en el mes e informar los canales habilitados para hacer los requerimientos a la oficina de comunicaciones.</t>
  </si>
  <si>
    <t xml:space="preserve">Capacitación de los docentes, equipo sicosocial y administrativo de la EIFD,Selección de los niños de acuerdo a los niveles de formación que se tienen  en la EIFD </t>
  </si>
  <si>
    <t xml:space="preserve">Socializaciones a las instituciones educativas, Acompañamiento a los procesos de inscripción a la instituciones educativas y estudiantes </t>
  </si>
  <si>
    <t>Definir mecanismos para la revisión y verificación de los documentos,
Implementación de mecanismos para la toma de decisiones.</t>
  </si>
  <si>
    <t xml:space="preserve">Definir mecanismos para la revisión y verificación de los documentos,Implementación de mecanismos para la toma de decisiones
</t>
  </si>
  <si>
    <t>Aplicar la normatividad exigida y vigente para la contratación de Bienes y Servicios, Revisión cuidadosa y exhaustiva del cumplimiento de las especificaciones técnicas requeridas de los bienes y servicios a adquirir..</t>
  </si>
  <si>
    <t>Establecer en el orden del día de los comites de contratación un seguimiento de los procesos en ejecución. Verificacion de ese seguimiento en las actas de ese comité.Generar un plan de capacitaciones a través de la Oficina de Talento Humano con referencia a la debida celebración y supervisión de los contratos estatales..</t>
  </si>
  <si>
    <t>Implementar   la política general de seguridad y privacidad de la información de la entidad y el manual de politicas especifica de seguridad y privacidad de la información, esta aprobada por comité de MIPG.,Implementar  la política de tratamiento de datos personales y esta  publicados en la página Web oficial en la sección de transparencia.,Se cuenta con controles de acceso lógico a la red, sistemas operativos, bases de datos, archivos compartidos, con controles basados en usuario, perfiles y contraseña, hay controles físicos de ingreso a las instalaciones.Código de Ética socializado en la entidad, 
Socialización de Manual de  funciones entre los servidores y contratistas del instituto.</t>
  </si>
  <si>
    <t>Implimentar control manual de verificación y validación dual en los anexos técnicos que genera la oficina de tecnología y son parte integral de los contratos de adquisición de productos o servicios de TI.,Verificar  la supervisión de los contratos de acuerdo a la guía de supervisión, los informes generados son revisados y aprobados por la oficina juridica y dirección administrativa antes del pago,Al finalizar la ejecución de un contrato se genera el informe final indicando el cumplimiento o deficiencias del mismo..</t>
  </si>
  <si>
    <t>Elaborar políticas de operación, mecanismos de control y procedimientos para el tratamiento de la información obtenida en las auditorías,Capacitar en temas de tratamiento de información y confidencialidad por parte de todos los funcionarios y/o contratistas del Instituto</t>
  </si>
  <si>
    <t>CONTROL DE CAMBIOS</t>
  </si>
  <si>
    <t>Versión</t>
  </si>
  <si>
    <t>Fecha y acto administrativo de aprobación</t>
  </si>
  <si>
    <t>Descripción del cambio</t>
  </si>
  <si>
    <t>Nombre del solicitante</t>
  </si>
  <si>
    <t>Tabla 4 Criterios para definir el nivel de probabilidad</t>
  </si>
  <si>
    <t>Frecuencia de la Actividad</t>
  </si>
  <si>
    <t>Probabilidad</t>
  </si>
  <si>
    <t xml:space="preserve">Muy Baja </t>
  </si>
  <si>
    <t xml:space="preserve">La actividad que conlleva el riesgo se ejecuta como máximos 2 veces por año </t>
  </si>
  <si>
    <t xml:space="preserve">Baja </t>
  </si>
  <si>
    <t xml:space="preserve">Baja La actividad que con lleva el riesgo se ejecuta de 3 a 24 veces por año </t>
  </si>
  <si>
    <t xml:space="preserve">Media </t>
  </si>
  <si>
    <t>La actividad que conlleva el riesgo se ejecuta de 24 a 500 veces por año</t>
  </si>
  <si>
    <t>La actividad que conlleva el riesgo se ejecuta mínimo 500 veces al año y máximo 5000 veces por año</t>
  </si>
  <si>
    <t>Muy Alta</t>
  </si>
  <si>
    <t>La actividad que conlleva el riesgo se ejecuta más de 5000 veces por año</t>
  </si>
  <si>
    <t>Tabla 5 Criterios para definir el nivel de impacto</t>
  </si>
  <si>
    <t>Afectación Económica</t>
  </si>
  <si>
    <t>Reputacional</t>
  </si>
  <si>
    <t xml:space="preserve">Leve 20% </t>
  </si>
  <si>
    <t>Afectación menor a 10 SMLMV .</t>
  </si>
  <si>
    <t>El riesgo afecta la imagen de algún área de la organización.</t>
  </si>
  <si>
    <t>Menor 40%</t>
  </si>
  <si>
    <t>Entre 10 y 50 SMLMV</t>
  </si>
  <si>
    <t>El riesgo afecta la imagen de la entidad internamente,de conocimiento general nivel interno,de junta directiva y accionistas y/o de proveedores</t>
  </si>
  <si>
    <t>Moderado 60%</t>
  </si>
  <si>
    <t>Entre 50 y 100 SMLMV</t>
  </si>
  <si>
    <t>El riesgo afecta la imagen de la entidad con algunos usuarios de relevancia frente al logro de los objetivos.</t>
  </si>
  <si>
    <t>Mayor 80%</t>
  </si>
  <si>
    <t>Entre 100 y 500 SMLMV</t>
  </si>
  <si>
    <t>El riesgo afecta la imagen de la entidad con efecto publicitario sostenido a nivelde sector administrativo, nivel departamental o municipal</t>
  </si>
  <si>
    <t>Catastrófico 100%</t>
  </si>
  <si>
    <t>Mayor a 500 SMLMV</t>
  </si>
  <si>
    <t>El riesgo afecta la imagen de la entidad a nivel nacional, con efecto publicitario sostenido a nivel país</t>
  </si>
  <si>
    <t>Matriz de Calor (Niveles de severidad del riesgo )</t>
  </si>
  <si>
    <t>Extremo</t>
  </si>
  <si>
    <t>Dirección</t>
  </si>
  <si>
    <t>Oficina Asesora de Planeación</t>
  </si>
  <si>
    <t>Oficina de Comunicaciones y Prensa</t>
  </si>
  <si>
    <t>Deportes</t>
  </si>
  <si>
    <t>Recreación</t>
  </si>
  <si>
    <t>Infraestructura</t>
  </si>
  <si>
    <t>Archivo y Gestión Documental</t>
  </si>
  <si>
    <t>Dirección Administrativa y Financiera</t>
  </si>
  <si>
    <t>Oficina Asesora Juridica</t>
  </si>
  <si>
    <t>Oficina de Sistema</t>
  </si>
  <si>
    <t>Talento Humano</t>
  </si>
  <si>
    <t>Control Interno</t>
  </si>
  <si>
    <t xml:space="preserve">Lista de chequeo de los documentos presentados </t>
  </si>
  <si>
    <t xml:space="preserve">Publicación y socialización  de requisitos y referentes para la  participación,publicaciòn de criterios de evaluación para organismos deportivos. </t>
  </si>
  <si>
    <t xml:space="preserve">Lista de chequeo de los documentos presentados y formato  de criterios para la toma de decisiones </t>
  </si>
  <si>
    <t xml:space="preserve">Lista de chequeo de los documentos presentados y formato de criterios para la toma de decisiones </t>
  </si>
  <si>
    <t xml:space="preserve">Formato de seguimiento del plan </t>
  </si>
  <si>
    <t>Control y monitoreo respecto a la aplicación de buenas prácticas de gestión documental por parte de los responsables de los archivos de gestion</t>
  </si>
  <si>
    <t xml:space="preserve">Visitas Técnicas ,  informes y registrto fotográfico </t>
  </si>
  <si>
    <t xml:space="preserve">Registrto fotográfico, verificación del FUID  </t>
  </si>
  <si>
    <t xml:space="preserve">Listado de asistencia, registro fotográfico </t>
  </si>
  <si>
    <t xml:space="preserve">Acta de reuniones, listados de asistencia, Informe de seguimiento al plan </t>
  </si>
  <si>
    <t xml:space="preserve">Acta de reunión, listados de aistencia , registro fotográfico </t>
  </si>
  <si>
    <t>Auditorías internas al Sistema de Gestión.Implementar los procedimientos al Sistema de Información. 
Auditorías internas al Sistema de Gestión.</t>
  </si>
  <si>
    <t xml:space="preserve">Actas del  Comité de Contratación, listado de asistencia, registro fotográfico </t>
  </si>
  <si>
    <t xml:space="preserve">Listado de asistencia, registro fotográfico, informes  </t>
  </si>
  <si>
    <t>Implementación de la Carta de Representaciòn ,Formato de Compromiso de cumplimiento del Còdigo de êtica del Auditor Interno y del Estatuto de Auditoria Interna, Capacitar en temas específicos de la Oficina de Control Interno.</t>
  </si>
  <si>
    <t>Base de Datos de los contratistas , SIGEP</t>
  </si>
  <si>
    <t xml:space="preserve">
Validaciòn de la documentación aportada para contratación de prestación de servicios.  
Actuar conforme al manual especifico de funciones y competencias laborales.</t>
  </si>
  <si>
    <t xml:space="preserve">SECOP II, página web del IDER y redes sociales del IDER </t>
  </si>
  <si>
    <t xml:space="preserve">Formato de mantenimiento, Formato Copias de Seguridad de las dependencias </t>
  </si>
  <si>
    <t>Iinformes , lista de chequeo de los anexos tècnicos .</t>
  </si>
  <si>
    <t xml:space="preserve">Seguimiento trimestral de la Polìtica  General de Seguridad y Privacidad de la informaciòn </t>
  </si>
  <si>
    <t xml:space="preserve">Listados de asistencia , acta de reunión , registro fotográfico   </t>
  </si>
  <si>
    <t xml:space="preserve">Listado de asistencia registro fotográficos. </t>
  </si>
  <si>
    <t>Listado de asistencias, registro fotogràfico</t>
  </si>
  <si>
    <t xml:space="preserve">Formato de criterios para la toma de decisiones </t>
  </si>
  <si>
    <t xml:space="preserve">Listados de asistencia , piezas comunicacionales, registro fotogràfico </t>
  </si>
  <si>
    <t xml:space="preserve">Listados de asistencia , registro fotográfico </t>
  </si>
  <si>
    <t xml:space="preserve">Llistados de asistencias, registro fotográfico </t>
  </si>
  <si>
    <t xml:space="preserve">Acta de reuniòn, listados de asistencias de los enlaces con las diferentes dependencias del IDER </t>
  </si>
  <si>
    <t xml:space="preserve">Acta de reuniòn, listados de asistencias de los enlaces con las diferentes dependencias del IDER , diagnòsticos </t>
  </si>
  <si>
    <t>Socialización constante del Código de integrdidad  del IDER a los tomadores de decisiones,Manual de Funciones y Competencias Laborales del IDER</t>
  </si>
  <si>
    <t>Listados de asistencias, registro fotogràfico</t>
  </si>
  <si>
    <t xml:space="preserve">Lisatados de asistencia , registro fotogràfico, Formato Copias de Seguridad de las dependencias </t>
  </si>
  <si>
    <t>listados de asistencia, registro fotogràfico</t>
  </si>
  <si>
    <t>03/01/2023- 28/04/2023 ,                                    02/05/2023-31/08/2023, 01/0972023-29/12/2023</t>
  </si>
  <si>
    <t>03/01/2023- 28/04/2023,    02/05/2023-31/08/2023,                        01/0972023-29/12/2023</t>
  </si>
  <si>
    <t>Realizar 4 socilizaciones del Procesos y Procedimientos de la Gestiòn Dcumental y sus formatos</t>
  </si>
  <si>
    <t xml:space="preserve">Realizar 6 socializaciònes  del Còdigo de integridad (1 general y 5 con cada uno de los valores dirigidos a funcionarios y contratistas del IDER) </t>
  </si>
  <si>
    <t xml:space="preserve">Formato de seguimiento de Plan de Acción , Informe  de Gestión </t>
  </si>
  <si>
    <t xml:space="preserve">Realizar 12 seguimiento del Plan de Acciòn asì como 4 Informes de Gestiòn  </t>
  </si>
  <si>
    <t xml:space="preserve">Certificado de Viabilidad de proyectos  de la Secretaria Planeaciòn Distrital. </t>
  </si>
  <si>
    <t>Realizar formulaciòn y actualizaciòn de los proyectos de inversiòn</t>
  </si>
  <si>
    <t xml:space="preserve">Realizar 64 mesas de trabajo con los enlaces de cada depemdencia del IDER </t>
  </si>
  <si>
    <t xml:space="preserve">Realizar  3 infromes de segumiento al Plan Estrategico de Comunicaciones </t>
  </si>
  <si>
    <t xml:space="preserve">Informe de seguimiento del Plan Estratégico de Comunicaciónes, acta y listados de asistencias de los enlaces con las diferentes dependencias del IDER </t>
  </si>
  <si>
    <t>Realizar 6  capacitaciones a los docentes, equipo sicosocial y administrativo de la EIFD</t>
  </si>
  <si>
    <t xml:space="preserve">Realizar 15 socializaciones a las instituciones educativas del Distrito de Cartagena de Indias </t>
  </si>
  <si>
    <t xml:space="preserve">Realizar 3 socializaciones a los grupos de valor </t>
  </si>
  <si>
    <t xml:space="preserve">Realizar 3 publicaciones de criterios de evaluaciòn para los organismos deportivos  </t>
  </si>
  <si>
    <t xml:space="preserve">Realizar diligenciamiento  de la lista de chequeo para la revisiòn y verificaciòn de documentos y formatos de criterios para la toma de desiciones </t>
  </si>
  <si>
    <t xml:space="preserve">Realizar diligenciamiento de la  lista de chequeo para la revisiòn y verificaciòn de documentos y formatos de criterios para la toma de desiciones </t>
  </si>
  <si>
    <t xml:space="preserve">Realizar diligencioamiento de la  lista de chequeo para la revisiòn y verificaciòn de documentos y formatos de criterios para la toma de desiciones </t>
  </si>
  <si>
    <t xml:space="preserve">Realizar diligenciamiento de los  formatos de criterios para la toma de desiciones </t>
  </si>
  <si>
    <t>Realizar mesualmente seguimiento al plan</t>
  </si>
  <si>
    <t>Acta de reunión , registro fotograficos ,listado de asistencia, informes</t>
  </si>
  <si>
    <t>Verificaciòn del FUID</t>
  </si>
  <si>
    <t xml:space="preserve">Archivo digital de cada dependencia entregado y un respaldo de seguridad  que tiene la oficina de sistemas </t>
  </si>
  <si>
    <t xml:space="preserve">Segumiento de los archivos didgitales entragdo por cada dependencia y el respaldo de seguridad que tiene la oficna de sistemas </t>
  </si>
  <si>
    <t>Realizar  6 socializaciones con la comunidad , ligas , clubes y usuarios de los escenarios deportivos</t>
  </si>
  <si>
    <t>Realizar 4 seguimiento trimestrales al Plan Anual de Adquisiciones</t>
  </si>
  <si>
    <t xml:space="preserve">Realizar mesas de trabajo sobre las especificaciones tècnicas de los bienes y servicios a adquirir </t>
  </si>
  <si>
    <t xml:space="preserve">Listados de asistencias, registro fotográfico, infrormes de auditorias </t>
  </si>
  <si>
    <t xml:space="preserve">Realizar 3 capacitaciones en temas de tratamiento de informaciòn y confidencialidad </t>
  </si>
  <si>
    <t>Formato Carta de Representaciòn, Formato de Compromiso de cumplimiento del Còdigo de Etica del Auditor Interno y del Estatuto de Auditoria Interna.</t>
  </si>
  <si>
    <t>Revsiòn y verificaciòn de la Plataforma SIGEP</t>
  </si>
  <si>
    <t>Revsiiòn y verificaciòn de los procesos de cocntrataciòn en la plataforma SECOP II</t>
  </si>
  <si>
    <t xml:space="preserve">Diligenciamiento de los formatos  de mantenimiento y formatos de las copias de seguridad de las dependencia </t>
  </si>
  <si>
    <t xml:space="preserve">Diligenciamiento del  formato de la lista de chequo para la verificaciòn y validaciòn  de los anexos tècniso para la contrataciòn </t>
  </si>
  <si>
    <t xml:space="preserve">Realizar el Seguimiento trimestral de la Polìtica  General de Seguridad y Privacidad de la informaciòn  </t>
  </si>
  <si>
    <t xml:space="preserve">Realizar capacitaciones sobre el manejo adecuado de los registros del sistema de gestiòn  y uso adecuado del back up. </t>
  </si>
  <si>
    <t xml:space="preserve">Consolidación del procedimiento para pagos a favor de terceros,Actas del comité de conciliación donde se evidencian la concertación de tales pagos a terceros. </t>
  </si>
  <si>
    <t xml:space="preserve">Realizar capacitaciones de los servidores que otorgan reconocimientos deportivos </t>
  </si>
  <si>
    <t xml:space="preserve">Consolidación del procedimiento,  
Plan de capacitaciones a los servidores  que otorgan reconocimientos deportivos </t>
  </si>
  <si>
    <t>Se capacita sobre el  principio de la transparencia,  la Ley 734,de 2022  
Proceso disciplinario
Procedimientos realizados por software</t>
  </si>
  <si>
    <t xml:space="preserve">Realizar 3 capaictaciones  a los funcioanrios  sobre  la Ley de Trasnparencia ((1712 de 2014)  y la Ley 734 de 2022 (Còdigo Disciplinario ûnico)  </t>
  </si>
  <si>
    <t xml:space="preserve">Formato de cesión a terceros , Acta de reunión, listado de asistencia </t>
  </si>
  <si>
    <t xml:space="preserve">Implementar y socializar la utilización del formato para este procedimiento </t>
  </si>
  <si>
    <t xml:space="preserve">Lista de chequeo, listado de asistencias, registro fotográfico, </t>
  </si>
  <si>
    <t xml:space="preserve">Implementar formato de lista de chequeo a la información  y documentación recibida </t>
  </si>
  <si>
    <t xml:space="preserve">Realizar  3 capacitaciones en diferente temas de contratación estatal </t>
  </si>
  <si>
    <t xml:space="preserve">Realizar el  Comité de Contratación como lo establece la resolución de creación del comité   </t>
  </si>
  <si>
    <t xml:space="preserve">Informes de auditorias, acta de reuniones, listados de asistencias y  registrto fotográfico  </t>
  </si>
  <si>
    <t xml:space="preserve">Realizar informes de segumiento a  las obras o proyectos </t>
  </si>
  <si>
    <t xml:space="preserve">Realizar diligencioamiento de la  lista de chequeo para la revisiòn y verificaciòn de documentos </t>
  </si>
  <si>
    <t>Realizar 4 socializaciones del Manual de Procesos y Procedimientos del Instituto</t>
  </si>
  <si>
    <t>1. Número de socializaciones del Manual de Procesos y Procedimientos versiòn 2.0 Realizada  / Total socializaciones del Manual de Procesos y Procedimientos versiòn 2.0 Programadas</t>
  </si>
  <si>
    <t>1. Número de socializaciones de procedimiento  y formatos de Gestiòn Dcumental / Total de procedimiento  y formatos definidos en la Gestiòn Dcumental</t>
  </si>
  <si>
    <t xml:space="preserve">1. Número de socializaciones realizadas del Código de integridad  del IDER / Total de socializaciones del Código de integridad  del IDER Programadas. </t>
  </si>
  <si>
    <t>03/01/2023- 28/04/2023 ,                                    02/05/2023-31/08/2023, 01/09/2023-29/12/2023</t>
  </si>
  <si>
    <t xml:space="preserve"> 1. Número de informes realizados / Total de informes programados</t>
  </si>
  <si>
    <t xml:space="preserve">1. Número de certificados de viabilidad de la Secretaria de Planeación obtenidos / Total de certificados de viabilidad de la Secretaria de Planeación requeridos.  </t>
  </si>
  <si>
    <t>1. Número de mesas de trabajo desarrolladas / Número total de mesas de trabajo programadas</t>
  </si>
  <si>
    <t xml:space="preserve">1. Número de informes de seguimiento del Plan Estratégico de comunicaciones realizados / Número total de informes de seguimiento del Plan Estratégico de comunicaciones requeridos. </t>
  </si>
  <si>
    <t>1. Número de capacitaciones realizadas  a  los docentes, equipo sicosocial y administrativo de la EIFD / Número total de capacitaciones Programadas para los docentes, equipo sicosocial y administrativo de la EIFD</t>
  </si>
  <si>
    <t xml:space="preserve">1. Número de socializaciones realizadas a las instituciones educativas del Distrito de Cartagena de Indias / Número Total de socializaciones programadass </t>
  </si>
  <si>
    <t>1. Número de socializaciones realizadas a los grupos de valor / Número Total de socializaciones programadas a los grupos de valor.</t>
  </si>
  <si>
    <t>1. Número de inspecciones realizadas a través de lista de chequeo para la revisión y verificación de documentos / Número Total de Inspecciones programadas de revisión y verificación de documentos.</t>
  </si>
  <si>
    <t xml:space="preserve">
1. Número de publicaciones de criterios de evaluación para los organismos deportivos realizadas / Número Total de publicaciones de criterios de evaluación para los organismos deportivos requeridas
</t>
  </si>
  <si>
    <t xml:space="preserve">1. Número de lista de chequeo diligenciadas de revisión y verificación de documentos así como formatos con  criterios para la toma de decisiones / Número total de lista de chequeo de revisión y verificación de documentos y formatos con  criterios para la toma de decisiones requeridos. </t>
  </si>
  <si>
    <t xml:space="preserve">1. Número de formatos con criterios para la toma de decisiones diligenciados / Número total de formatos con criterios para la toma de decisiones requeridos. </t>
  </si>
  <si>
    <t>1. Número de seguimiento al plan realizado / Número total de seguimiento al plan programados.</t>
  </si>
  <si>
    <t>1. Número de seguimiento a las obras y proyectos realizado / Número total de seguimiento a las obras y proyectos programados.</t>
  </si>
  <si>
    <t xml:space="preserve">1. Número de informes realizados / Número total de informes requeridos.  </t>
  </si>
  <si>
    <t xml:space="preserve">1. Número de verificaciones del FUID realizada / Número total de verificaciones del FUID requeridas. </t>
  </si>
  <si>
    <t>1. Número de seguimientos los archivos digitales entregados por cada dependencia y el respaldo de seguridad que tiene la oficina de sistemas realizados / Número total de seguimientos programados</t>
  </si>
  <si>
    <t xml:space="preserve">1. Número de socializaciones sobre el uso y préstamo de los escenarios deportivos realizadas / Número total de socializaciones sobre el uso y préstamo de los escenarios deportivos programadas  </t>
  </si>
  <si>
    <t>1. Número de seguimientos del plan anual de adquisiciones realizado / Número total de seguimiento del plan anual de adquisiciones programado.</t>
  </si>
  <si>
    <t>1. Número de inspecciones diligenciadas a través de lista de chequeo a la información  y documentación recibida / Número total inspecciones programadas para realizarse a través de lista de chequeo a la información  y documentación recibida.</t>
  </si>
  <si>
    <t xml:space="preserve">
1. Número de capacitaciones de ley de transparencia ((1712 de 2014) y ley 734 de 2022 (código disciplinario único) ejecutadas / Número total de capacitaciones programadas de ley de transparencia ((1712 de 2014) y ley 734 de 2022 (código disciplinario único).
</t>
  </si>
  <si>
    <t xml:space="preserve">1. Número de capacitaciones realizadas / Número total de capacitaciones programadas </t>
  </si>
  <si>
    <t xml:space="preserve">1. Número de comités de contratación realizados conformes. / Número total de comités de contratación. </t>
  </si>
  <si>
    <t xml:space="preserve">1. Número de servidores que otorgan reconocimientos deportivos capacitados / Número total de servidores que otorgan reconocimientos deportivos del Instituto. </t>
  </si>
  <si>
    <t xml:space="preserve">1. Número de formatos de cesión a terceros diligenciados con sus soportes / Número total de formatos de cesión a terceros requeridos. </t>
  </si>
  <si>
    <t xml:space="preserve">
1. Número de seguimiento trimestral de la Política General de Seguridad y Privacidad de la información realizados / Número total seguimiento trimestral de la Política General de Seguridad y Privacidad de la información programados.  
</t>
  </si>
  <si>
    <t xml:space="preserve">1. Número de inspecciones diligenciadas a través de lista de chequeo para la verificación y validación de los anexos técnicos de la contratación / Número total inspecciones programadas para la verificación y validación de los anexos técnicos de la contratación. </t>
  </si>
  <si>
    <t xml:space="preserve">1. Número de formatos  de mantenimiento y formatos de las copias de seguridad de las dependencia diligenciados / Número total de formatos  de mantenimiento y formatos de las copias de seguridad de las dependencia.  </t>
  </si>
  <si>
    <t xml:space="preserve">
1. Número de procesos de contratación publicados en el SECOP II / Número total de procesos de contratación de la entidad que requieran ser publicados en el SECOP II  
</t>
  </si>
  <si>
    <t>1. Número de hojas de vida verificadas en el SIGEP / Número total de hojas de vida de SIGEP</t>
  </si>
  <si>
    <t xml:space="preserve">Implementaciòn de los formatos de Carta de Presentaciòn y compromiso de cumplimiento del Còdigo de Etica  del Auditor interno y del Estado de Auditorìa Interna </t>
  </si>
  <si>
    <t xml:space="preserve">
1. Número de capacitaciones realizar sobre temas de tratamiento de información y confidencialidad / Número total de capacitaciones en temas de tratamiento de información y confidencialidad programadas
</t>
  </si>
  <si>
    <t>Posibilidad de Recibir dinero o dádiva para alterar la información que se reporta, cambiando los resultados de la gestión, con el fin de beneficiar los resultados obtenidos  a nombre propio o de tercero.</t>
  </si>
  <si>
    <t>Posibilidad de Recibir dinero o dádiva para formular proyectos sin que se articulen con las directrices estratégicas del IDER y favorecer intereses propios y particulares.</t>
  </si>
  <si>
    <t xml:space="preserve">1.0 </t>
  </si>
  <si>
    <t xml:space="preserve">Anexo No.1 </t>
  </si>
  <si>
    <t>2. COMPONENTE: RACIONALIZACIÓN DE TRAMITES</t>
  </si>
  <si>
    <t xml:space="preserve">SEGUIMIENTO </t>
  </si>
  <si>
    <t>No</t>
  </si>
  <si>
    <t>ACTIVIDAD</t>
  </si>
  <si>
    <t xml:space="preserve">META  O PRODUCTO </t>
  </si>
  <si>
    <t xml:space="preserve">FECHA PROGRAMADA </t>
  </si>
  <si>
    <t>% de avance 
(Ene - Mar)</t>
  </si>
  <si>
    <t>% de avance 
(Abril-Jun)</t>
  </si>
  <si>
    <t>% de avance 
(Jul-Sept)</t>
  </si>
  <si>
    <t>% de avance 
(Oct-Dic)</t>
  </si>
  <si>
    <t xml:space="preserve">Observaciones </t>
  </si>
  <si>
    <t>Revisar información sobre misión, funciones, procesos misionales, y sobre los productos que resultan de la ejecución de los procesos y que están dirigidos a los ciudadanos o grupos de valor de la entidad.</t>
  </si>
  <si>
    <t>Informe sobre procesos dirigidos a los ciudadanos o grupos de valor de la entidad.</t>
  </si>
  <si>
    <t xml:space="preserve">Oficina de Planeación 
</t>
  </si>
  <si>
    <t>Identificar las dependencias responsables de la entrega de dichos productos, la normativa asociada, los requisitos que se solicitan a los usuarios para acceder, los puntos de atención en donde se prestan al usuario y los horarios de atención.</t>
  </si>
  <si>
    <t>Listado de dependencias, normatividad, requisitos para acceder y puntos de atención</t>
  </si>
  <si>
    <t>Oficina de Planeación
Dirección Administrativa y Financiera</t>
  </si>
  <si>
    <t>Socialización y sensibilización a los líderes de procesos a quienes les corresponda intervenir en las actividades de racionalización de trámites</t>
  </si>
  <si>
    <t>Talleres de Socialización y Sensibilización
Capacitaciones realizadas</t>
  </si>
  <si>
    <t>Oficina de Planeación 
Oficina de Talento Humano</t>
  </si>
  <si>
    <t>Revisar si los productos identificados corresponden a trámites (verificar cumplimiento de las siguientes características): inician por la solicitud del usuario, tienen soporte normativo, el solicitante ejerce un derecho o cumple con una obligación y son oponibles o demandables por el usuario.</t>
  </si>
  <si>
    <t>Caracterización de productos identificados como trámites</t>
  </si>
  <si>
    <t xml:space="preserve">Oficina de Planeación </t>
  </si>
  <si>
    <t>Revisar si los productos identificados corresponden a procedimientos administrativos (verificar el cumplimiento de las siguientes características): están asociados a un trámite, su realización no es obligatoria para el usuario.</t>
  </si>
  <si>
    <t>Caracterización de procedimientos administrativos</t>
  </si>
  <si>
    <t xml:space="preserve">Cargar los trámites y otros procedimientos administrativos (OPA) de la entidad en el SUIT </t>
  </si>
  <si>
    <t>Trámites y procedimientos cargados en SUIT</t>
  </si>
  <si>
    <t>Oficina de Planeación
Oficina de Sistemas</t>
  </si>
  <si>
    <t>Revisar si la totalidad de los tramites y otros procedimientos administrativos identificados en el inventario se encuentran registrados en el SUIT</t>
  </si>
  <si>
    <t>Trámites y procedimientos registrados en SUIT</t>
  </si>
  <si>
    <t>Oficina de Planeación 
Oficina de Sistemas</t>
  </si>
  <si>
    <t>Si los trámites y otros procedimientos identificados en el inventario no están registrados y su norma de creación es posterior al año 2005, presente a Función Pública la solicitud de aprobación del trámite con la Manifestación de Impacto Regulatorio</t>
  </si>
  <si>
    <t>Solicitud de aprobación del trámite</t>
  </si>
  <si>
    <t>Oficina de Planeación
Dirección General
Oficina de Talento Humano</t>
  </si>
  <si>
    <t>Revisión del registro de los trámites y otros procedimientos administrativos en el Sistema Único de Información de Trámites (SUIT)</t>
  </si>
  <si>
    <t>Actualizar los trámites en el SUIT en armonía con lo dispuesto en el artículo 40 del Decreto - Ley 019 de 2012</t>
  </si>
  <si>
    <t>Trámites y procedimientos actualizados en SUIT</t>
  </si>
  <si>
    <t>Oficina de Sistemas</t>
  </si>
  <si>
    <t>Difundir información sobre la oferta institucional de trámites y otros procedimientos en lenguaje claro y de forma permanente a los usuarios de los trámites teniendo en cuenta la caracterización</t>
  </si>
  <si>
    <t>Campañas de socialización realizadas</t>
  </si>
  <si>
    <t>Analizar los trámites con mayor frecuencia de solicitud o volúmenes de atención</t>
  </si>
  <si>
    <t>Informe sobre los trámites más frecuentes</t>
  </si>
  <si>
    <t>Analizar los trámites con mayor tiempo de respuesta por parte de la entidad</t>
  </si>
  <si>
    <t>Informe sobre los trámites mayor tiempo de respuesta</t>
  </si>
  <si>
    <t>Identificar trámites que facilitan la implementación del Acuerdo de Paz</t>
  </si>
  <si>
    <t>Informe de clasificación de los trámites</t>
  </si>
  <si>
    <t>Oficina de Planeación
Dirección General</t>
  </si>
  <si>
    <t>Identificar  trámites que están relacionados con las metas de los Planes de Desarrollo (nacionales o territoriales)</t>
  </si>
  <si>
    <t>Identificar los trámites que estarán incluidos dentro de los Centros Integrados de Servicio al Ciudadano</t>
  </si>
  <si>
    <t>Oficina de Planeación
Dirección Administrativa y Financiera
Dirección General</t>
  </si>
  <si>
    <t>Identificar los trámites que hacen parte de la Ruta de la Excelencia o Mapa de ruta que adelanta el Ministerio de Tecnologías de la Información y las Comunicaciones - DNP y Función Pública</t>
  </si>
  <si>
    <t>Identificar los trámites que están relacionados con los indicadores de Doing Business</t>
  </si>
  <si>
    <t>Identificar los trámites con mayor cantidad de quejas, reclamos y denuncias de los ciudadanos</t>
  </si>
  <si>
    <t>Identificar los trámites que requieren mayor atención en razón a su complejidad, costos y afectación de la competitividad, de conformidad con las encuestas aplicadas sobre percepción del servicio a los ciudadanos</t>
  </si>
  <si>
    <t xml:space="preserve">Oficina de Planeación
Dirección Administrativa y Financiera
</t>
  </si>
  <si>
    <t>Analizar e identificar los trámites de la entidad que fueron objeto de observación por parte de las auditorías externas</t>
  </si>
  <si>
    <t>Informe de observaciones realizadas sobre auditorías internas
Planes de mejoramiento</t>
  </si>
  <si>
    <t xml:space="preserve">Oficina de Planeación
Oficina de Control Interno
</t>
  </si>
  <si>
    <t>Identificar los trámites de mayor tarifa para los usuarios</t>
  </si>
  <si>
    <t>Consultar a la ciudadanía sobre cuáles son los trámites más engorrosos, complejos, costosos, que afectan la competitividad, etc.</t>
  </si>
  <si>
    <t>Resultados de la consulta a la ciudadanía</t>
  </si>
  <si>
    <t>Identificar los trámites que generan mayores costos internos en su ejecución para la entidad</t>
  </si>
  <si>
    <t>Informe de los trámites con mayor costo</t>
  </si>
  <si>
    <t xml:space="preserve">Priorizar el conjunto de trámites a racionalizar en la vigencia, con base en el análisis de todas las variables anteriores </t>
  </si>
  <si>
    <t>Listado de trámites priorizados</t>
  </si>
  <si>
    <t>Oficina de Planeación</t>
  </si>
  <si>
    <t>Formular la estrategia de racionalización de trámites cumpliendo con los parámetros establecidos por la política de racionalización de trámites</t>
  </si>
  <si>
    <t>Estrategia de racionalización de trámites formulada</t>
  </si>
  <si>
    <t>Oficina de Planeación
Oficina de Talento Humano</t>
  </si>
  <si>
    <t>Registrar en el Sistema Único de Información de Trámites - SUIT la estrategia de racionalización de trámites</t>
  </si>
  <si>
    <t>Estrategia registrada en el SUIT</t>
  </si>
  <si>
    <t xml:space="preserve">
Oficina de Sistemas</t>
  </si>
  <si>
    <t>Ajustar actos administrativos reglamentarios de trámites</t>
  </si>
  <si>
    <t>Actos administrativos modificación de trámites</t>
  </si>
  <si>
    <t>Poner a consulta de la ciudadanía los actos administrativos que modifican los trámites, siguiendo los lineamientos del Decreto 270 de 2017</t>
  </si>
  <si>
    <t>Expedir los actos administrativos que modifican trámites</t>
  </si>
  <si>
    <t>Implementar mejoras en los procesos que soportan la entrega de productos y/o servicios, teniendo en cuenta los recursos con los que cuenta la entidad y los resultados de la consulta ciudadana, los  asociados a los trámites y otros procedimientos administrativos</t>
  </si>
  <si>
    <t>Implementación de planes de mejora en los procesos</t>
  </si>
  <si>
    <t xml:space="preserve">Oficina de Planeación
</t>
  </si>
  <si>
    <t>Ampliar cobertura y accesibilidad de los canales de servicio para la prestación de los trámites</t>
  </si>
  <si>
    <t>Informe de cobertura y accesibilidad de servicio</t>
  </si>
  <si>
    <t>Implementar mejoras tecnológicas en la prestación del trámite</t>
  </si>
  <si>
    <t>Planes de mejora tecnológicas</t>
  </si>
  <si>
    <t>Garantizar accesibilidad y usabilidad de los trámites en línea</t>
  </si>
  <si>
    <t>Informe de accesibilidad y usabilidad de los trámites</t>
  </si>
  <si>
    <t>Dirección Administrativa y Financiera
Oficina de Sistemas</t>
  </si>
  <si>
    <t>Implementar herramientas o mecanismos para compartir información entre sistemas de información o entre entidades</t>
  </si>
  <si>
    <t>Informe de las herramientas implementadas</t>
  </si>
  <si>
    <t>Diligenciar datos de operación de los trámites y otros procedimientos en el SUIT</t>
  </si>
  <si>
    <t>Informe de los datos diligenciados</t>
  </si>
  <si>
    <t>Implementar mecanismos que permitan cuantificar los beneficios de la racionalización hacia los usuarios, en términos de reducciones de costos, tiempos, requisitos, interacciones con la entidad y desplazamientos</t>
  </si>
  <si>
    <t>Medir y evaluar la disminución de tramitadores y/o terceros que se benefician de los usuarios del trámite.</t>
  </si>
  <si>
    <t>Medir y evaluar la disminución de las actuaciones de corrupción que se puedan estar presentando.</t>
  </si>
  <si>
    <t>Realizar campañas de difusión sobre los beneficios que obtienen los usuarios con las mejoras realizadas al(os) trámite(s)</t>
  </si>
  <si>
    <t>Campañas de socialización y difusión</t>
  </si>
  <si>
    <t>Realizar campañas de difusión y estrategias que busquen la apropiación de las mejoras de los trámites en los servidores públicos de la entidad responsables de su implementación</t>
  </si>
  <si>
    <t>Realizar campañas de difusión y apropiación de las mejoras de los trámites para los usuarios</t>
  </si>
  <si>
    <t xml:space="preserve">PLAN ANTICORRUPCIÓN Y DE ATENCIÓN AL CIUDADANO 2023                                                                                                                                                                   Instituto Distrital de Deporte y Recreación -IDER </t>
  </si>
  <si>
    <t>7 de febrero de 2023</t>
  </si>
  <si>
    <t>1 febrero de 2023</t>
  </si>
  <si>
    <t>FECHA INICIAL</t>
  </si>
  <si>
    <t>FECHA FINAL</t>
  </si>
  <si>
    <t>8 de febrero de 2023</t>
  </si>
  <si>
    <t xml:space="preserve">16 de febrero de 2023 </t>
  </si>
  <si>
    <t>17de febrero de 2023</t>
  </si>
  <si>
    <t>24 de febrero de 2023</t>
  </si>
  <si>
    <t>27 de febrero de 2023</t>
  </si>
  <si>
    <t>3 de marzo de 2023</t>
  </si>
  <si>
    <t>9 de marzo de 2023</t>
  </si>
  <si>
    <t>17 de marzo de 2023</t>
  </si>
  <si>
    <t>3 de abril de 2023</t>
  </si>
  <si>
    <t>14 de abril de 2023</t>
  </si>
  <si>
    <t>28 de abril de 2023</t>
  </si>
  <si>
    <t xml:space="preserve">2 de mayo de 2023 </t>
  </si>
  <si>
    <t>12 de mayo de 2023</t>
  </si>
  <si>
    <t>1 de junio de 2023</t>
  </si>
  <si>
    <t>9 de junio de 2023</t>
  </si>
  <si>
    <t>12 de junio de 2023</t>
  </si>
  <si>
    <t>19 de junio de 2023</t>
  </si>
  <si>
    <t>20 de junio de 2023</t>
  </si>
  <si>
    <t xml:space="preserve">19 de julio de 2023 </t>
  </si>
  <si>
    <t>24 de julio de 2023</t>
  </si>
  <si>
    <t>28 de julio de 2023</t>
  </si>
  <si>
    <t xml:space="preserve">1 de agosto de 2023 </t>
  </si>
  <si>
    <t xml:space="preserve">9 de agosto  de 2023 </t>
  </si>
  <si>
    <t xml:space="preserve">9 de agosto de 2023 </t>
  </si>
  <si>
    <t xml:space="preserve">18 de agosto de 2023 </t>
  </si>
  <si>
    <t xml:space="preserve">21 de agosto de 2023 </t>
  </si>
  <si>
    <t xml:space="preserve">29 de agosto de 2023 </t>
  </si>
  <si>
    <t xml:space="preserve">29 de agosto de 2023  </t>
  </si>
  <si>
    <t>7 de septiembre de 2023</t>
  </si>
  <si>
    <t>15 de septiembre de 2023</t>
  </si>
  <si>
    <t xml:space="preserve">29 de septiembre de 2023 </t>
  </si>
  <si>
    <t>29 de septiembre de 2023</t>
  </si>
  <si>
    <t>27 de octubre de 2023</t>
  </si>
  <si>
    <t xml:space="preserve">27 de octubre de 2023 </t>
  </si>
  <si>
    <t>3 de noviembre de 2023</t>
  </si>
  <si>
    <t>24 de noviembre de 2023</t>
  </si>
  <si>
    <t>Anexo No.2</t>
  </si>
  <si>
    <t>3. COMPONENTE: RENDICION DE CUENTAS</t>
  </si>
  <si>
    <t>SUBCOMPONENTE</t>
  </si>
  <si>
    <t>META O PRODUCTO</t>
  </si>
  <si>
    <t>INDICADOR</t>
  </si>
  <si>
    <t xml:space="preserve">PRODUCTO </t>
  </si>
  <si>
    <t>FECHA PROGRAMADA</t>
  </si>
  <si>
    <t>Frecuencia</t>
  </si>
  <si>
    <t>Fecha Inicio</t>
  </si>
  <si>
    <t>Fecha Final</t>
  </si>
  <si>
    <t>1.1</t>
  </si>
  <si>
    <t>Uso permanente de los canales virtuales para dar a conocer la información institucional del Instituto Distrital de Deporte y Recreación-IDER</t>
  </si>
  <si>
    <t xml:space="preserve">Canales de comunicación actualizados </t>
  </si>
  <si>
    <t>Número de registros y/o actividades institucionales publicadas</t>
  </si>
  <si>
    <t xml:space="preserve">Canales de comunicación  actualizados </t>
  </si>
  <si>
    <t xml:space="preserve"> Oficina de Comunicaciones y Prensa  </t>
  </si>
  <si>
    <t xml:space="preserve">Trimestral </t>
  </si>
  <si>
    <t xml:space="preserve">                                       Oficina de Sistema </t>
  </si>
  <si>
    <t>1.2</t>
  </si>
  <si>
    <t>Elaborar y publicar  el informe de Gestión consolidado de la entidad, para informar, explicar y dar a conocer los avances y resultados de la gestión, a las otras entidades públicas, organismos de control y a la sociedad.</t>
  </si>
  <si>
    <t>Informe de Gestión consolidado publicado</t>
  </si>
  <si>
    <t>Número de informes de gestión por dependencia</t>
  </si>
  <si>
    <t>Informe de Gestión consolidado  y publicado en la página web de la Entidad - Link de Transparencia y Acceso a la Información</t>
  </si>
  <si>
    <t>Dirección de la Entidad</t>
  </si>
  <si>
    <t>Anual</t>
  </si>
  <si>
    <t xml:space="preserve">Oficina de control Interno </t>
  </si>
  <si>
    <t xml:space="preserve">Oficina Asesora de Planeación    </t>
  </si>
  <si>
    <t>1.3</t>
  </si>
  <si>
    <t xml:space="preserve">Publicar el informe de los resultados de la ejecución del plan de acción </t>
  </si>
  <si>
    <t>Reporte Plan de Acción Publicado</t>
  </si>
  <si>
    <t>Informe  Publicado</t>
  </si>
  <si>
    <t>Reporte Plan de Acción Publicado en el link de Transparencia y Acceso a la Información</t>
  </si>
  <si>
    <t xml:space="preserve">Oficina de Sistema </t>
  </si>
  <si>
    <t>1.4</t>
  </si>
  <si>
    <t>Publicar lel informe del avance  de la ejecución presupuestal y contable de la Entidad</t>
  </si>
  <si>
    <t>Informes Presupuestales y Contables Publicados</t>
  </si>
  <si>
    <t>Informe Publicados</t>
  </si>
  <si>
    <t>12 Reportes Publicados en el Link  de Transparencia y Acceso a la Información</t>
  </si>
  <si>
    <t>Dirección Administrativa  y Financiera</t>
  </si>
  <si>
    <t xml:space="preserve">
Oficina de Sistema</t>
  </si>
  <si>
    <t>1.5</t>
  </si>
  <si>
    <t>Diseñar y elaborar la estrategia de Rendición de Cuentas del IDER , para que los ciudadanos conozcan la agenda del IDER en la presente vigencia.</t>
  </si>
  <si>
    <t>Estrategia de Rendición de Cuentas publicada en la página web del IDER</t>
  </si>
  <si>
    <t>Una estrategia de Rendición de Cuentas publicada en la página web del IDER</t>
  </si>
  <si>
    <t>Documento digital y anexos</t>
  </si>
  <si>
    <t xml:space="preserve">Dirección de la entidad </t>
  </si>
  <si>
    <t>Oficna Asesora de Planeación</t>
  </si>
  <si>
    <t xml:space="preserve">Oficina de Comunicaciones y Prensa </t>
  </si>
  <si>
    <t xml:space="preserve">Oficina de Sistemas 
 </t>
  </si>
  <si>
    <t>2.DISEÑO Y PREPARACIÓN</t>
  </si>
  <si>
    <t>2.1</t>
  </si>
  <si>
    <t>Conformar y capacitar un equipo lider encargado de realizar los ejercicios de rendición de cuentas al interior de la entidad.</t>
  </si>
  <si>
    <t xml:space="preserve">Equipo lider conformado y capacitado </t>
  </si>
  <si>
    <t>Numero de personas que conformaran el equipo</t>
  </si>
  <si>
    <t>Acta de capacitación y conformación del equipo lider</t>
  </si>
  <si>
    <t xml:space="preserve">Oficina de Sistemas </t>
  </si>
  <si>
    <t>2.2</t>
  </si>
  <si>
    <t xml:space="preserve">Realizar un encuentro con los funcionarios, contratistas del IDER para dialogar sobre los avances y resultado de la gestión e investigar sobre los temas que deben ser objeto de rendición de cuentas. </t>
  </si>
  <si>
    <t>Encuentro con funcionarios y contratistas
(Modalidad  presencial y/o virtual)</t>
  </si>
  <si>
    <t>Numero de participantes en el encuentro</t>
  </si>
  <si>
    <t xml:space="preserve">Acta de encuentro 
Link de reunión </t>
  </si>
  <si>
    <t xml:space="preserve">Oficina Asesora de Planeación </t>
  </si>
  <si>
    <t>2.3</t>
  </si>
  <si>
    <t xml:space="preserve">Realizar un encuentro  con los Grupos de valor e interés del  IDER para dialogar sobre los avances y resultado de la gestión e investigar  sobre los temas que deben ser objeto de rendición de cuentas. </t>
  </si>
  <si>
    <t>Encuentro con Grupos de Valor e interes.
(Modalidad presencial y/o virtual)</t>
  </si>
  <si>
    <t>Oficina Asesora  de Planeación</t>
  </si>
  <si>
    <t xml:space="preserve">Oficina de Comunicaciones </t>
  </si>
  <si>
    <t xml:space="preserve"> 
Oficina de Sistema  
</t>
  </si>
  <si>
    <t>3. EJECUCIÓN</t>
  </si>
  <si>
    <t>3.1</t>
  </si>
  <si>
    <t xml:space="preserve"> Realizar campañas de sensibilización en materia de rendición de cuentas y participación ciudadanía a los servidores y contratistas del Instituto</t>
  </si>
  <si>
    <t>Campañas de sensibilización realizadas</t>
  </si>
  <si>
    <t>2 campaña de sensibilización realizada</t>
  </si>
  <si>
    <t>Elementos de la campaña de sensibilización (Videos, piezas comunicacionales, publicaciones en redes sociales, otros).</t>
  </si>
  <si>
    <t>semestral</t>
  </si>
  <si>
    <t>3.2</t>
  </si>
  <si>
    <t xml:space="preserve"> Realizar campañas de sensibilización en materia de rendición de cuentas y participación ciudadanía a usuarios y grupos de interés</t>
  </si>
  <si>
    <t>Dos (2) de campañas de sensibilizaciones realizadas</t>
  </si>
  <si>
    <t>Video Institucional divulgado a través de los canales de información del Instituto</t>
  </si>
  <si>
    <t>U (1) Video Institucional divulgado a través de los canales de  comunicación del IDER</t>
  </si>
  <si>
    <t>3.3</t>
  </si>
  <si>
    <t>Realizar la Audiencia Pública de Rendición del IDER.</t>
  </si>
  <si>
    <t>Documento Informe  de Rendición de cuentas de la Entidad.</t>
  </si>
  <si>
    <t>Audiencia Pública de Rendición de Cuentas</t>
  </si>
  <si>
    <t>Presentación de Rendición de cuentas de la Entidad</t>
  </si>
  <si>
    <t xml:space="preserve">Oficina de Comunicaciones y Prensa  </t>
  </si>
  <si>
    <t xml:space="preserve"> Respuesta a los interrogantes del foro de la Entidad.</t>
  </si>
  <si>
    <t xml:space="preserve">4. SEGUIMIENTO </t>
  </si>
  <si>
    <t>4.1</t>
  </si>
  <si>
    <t>Realizar seguimiento a las acciones adelantadas en la  Rendición de Cuentas de la vigencia, dentro del seguimiento al Plan de Anticorrupción y  Atención al Ciudadano, a través de las tres líneas de Defensa.</t>
  </si>
  <si>
    <t>Informe de evaluación de las acciones realizadas en la estrategia de rendición de cuentas.</t>
  </si>
  <si>
    <t>Número de informes de evaluación elaborados</t>
  </si>
  <si>
    <t>Informe de Evaluación</t>
  </si>
  <si>
    <t>Oficina de Control Interno</t>
  </si>
  <si>
    <r>
      <t xml:space="preserve">PLAN ANTICORRUPCIÓN Y DE ATENCIÓN AL CIUDADANO 2023
</t>
    </r>
    <r>
      <rPr>
        <b/>
        <sz val="14"/>
        <rFont val="Arial Narrow"/>
        <family val="2"/>
      </rPr>
      <t>Instituto Distrital de Deporte y Recreación -IDER</t>
    </r>
  </si>
  <si>
    <t>AnexoN.3</t>
  </si>
  <si>
    <t>4. COMPONENTE: MECANISMOS PARA MEJORAR LA ATENCIÓN A LA CIUDADANÍA</t>
  </si>
  <si>
    <t xml:space="preserve">META </t>
  </si>
  <si>
    <t xml:space="preserve">FRECUENCIA </t>
  </si>
  <si>
    <t xml:space="preserve">FECHA INICIO </t>
  </si>
  <si>
    <t xml:space="preserve">FECHA FINAL </t>
  </si>
  <si>
    <t>1. Talento Humano</t>
  </si>
  <si>
    <t>Realizar capacitaciones temáticas relacionadas con el mejoramiento al servicio al ciudadano</t>
  </si>
  <si>
    <t>Capacitaciones en mejoramiento al servicio al ciudadano</t>
  </si>
  <si>
    <t>Dos (2) capacitaciones en el  mejoramiento al servicio al ciudadano</t>
  </si>
  <si>
    <t>Listados de Asistencia</t>
  </si>
  <si>
    <t xml:space="preserve">Direccción Administrativa y Financiera (Oficina del Talento Humano) </t>
  </si>
  <si>
    <t xml:space="preserve">Documentos y fotos de la capacitación </t>
  </si>
  <si>
    <t>Realizar capacitaciones de la ley 1712 de 2014</t>
  </si>
  <si>
    <t>Capacitaciones en ley 1712</t>
  </si>
  <si>
    <t>1 capacitaciones en Ley 1712 de 2014</t>
  </si>
  <si>
    <t xml:space="preserve">Documentos y fotos de la capacitación  </t>
  </si>
  <si>
    <t xml:space="preserve">Oficina Asesora Júridica </t>
  </si>
  <si>
    <t xml:space="preserve">Capacitaciones en la calidad del servicio al ciudadano </t>
  </si>
  <si>
    <t xml:space="preserve">Dos (2) jornadas de senbilización a los funcionarios y contratistas del IDER </t>
  </si>
  <si>
    <t xml:space="preserve">2.  Fortalecimiento </t>
  </si>
  <si>
    <t>Campañas de promoción del Código de Integridad</t>
  </si>
  <si>
    <t>Dos (2)  campañas realizadas sobre promoción del Código de Integridad</t>
  </si>
  <si>
    <t xml:space="preserve">Piezas comunicacionales </t>
  </si>
  <si>
    <t xml:space="preserve">Dirección Administrativa y Financiera (Oficina de Talento  Humano)
</t>
  </si>
  <si>
    <t xml:space="preserve">Semestral </t>
  </si>
  <si>
    <t>Informes realizados</t>
  </si>
  <si>
    <t xml:space="preserve"> Informes trimestrales presentados</t>
  </si>
  <si>
    <t xml:space="preserve">Informe realizado </t>
  </si>
  <si>
    <t>Oficina Asesora Jurídica</t>
  </si>
  <si>
    <t>2.4</t>
  </si>
  <si>
    <t>Crear el  equipo de atención al ciudadano .</t>
  </si>
  <si>
    <t xml:space="preserve">Equipo creado </t>
  </si>
  <si>
    <t>1 reunión trimestral del equipo de atención al ciudadano</t>
  </si>
  <si>
    <t xml:space="preserve">Actas de las reuniones y fotos  </t>
  </si>
  <si>
    <t xml:space="preserve">Dirección Administrativa y Financiera (Oficina de Talento Humano)  </t>
  </si>
  <si>
    <t>2.5</t>
  </si>
  <si>
    <t>Divulgar a través de los canales de comunicación del IDER los  trámites de la entidad</t>
  </si>
  <si>
    <t>Informe realizado</t>
  </si>
  <si>
    <t xml:space="preserve">1 informe realizado </t>
  </si>
  <si>
    <t>2.6</t>
  </si>
  <si>
    <t>Documento digital</t>
  </si>
  <si>
    <t>Equipo de Atención al Ciudadano</t>
  </si>
  <si>
    <t xml:space="preserve">3. Normatividad </t>
  </si>
  <si>
    <t>Visibilización de la informaciòn</t>
  </si>
  <si>
    <t>Documento publicado</t>
  </si>
  <si>
    <t>Documentos digitales</t>
  </si>
  <si>
    <t>Protocolo de atención al ciudadano realizado</t>
  </si>
  <si>
    <t xml:space="preserve">1 documento elaborado  </t>
  </si>
  <si>
    <t xml:space="preserve">Anual </t>
  </si>
  <si>
    <t xml:space="preserve">4. Relacionamiento </t>
  </si>
  <si>
    <t>4.2</t>
  </si>
  <si>
    <t>Socializaciòn a los diferentes grupos de interès o de valor del proceso de atenciòn al ciudadano como los horarios, trámites y servicios</t>
  </si>
  <si>
    <t xml:space="preserve"> Socialización realizada </t>
  </si>
  <si>
    <t xml:space="preserve">  Una (1)  Socialización realizada </t>
  </si>
  <si>
    <t xml:space="preserve">Listado de asistencia </t>
  </si>
  <si>
    <t xml:space="preserve">Dirección Administrativa Administrativa y Financiera </t>
  </si>
  <si>
    <r>
      <t xml:space="preserve">PLAN ANTICORRUPCIÓN Y DE ATENCIÓN Al CIUDADANO 2023
</t>
    </r>
    <r>
      <rPr>
        <b/>
        <sz val="14"/>
        <rFont val="Arial Narrow"/>
        <family val="2"/>
      </rPr>
      <t>Instituto Distrital de Deporte y Recreación - IDER</t>
    </r>
  </si>
  <si>
    <t xml:space="preserve">Política de Servicio al Ciudadano realizada </t>
  </si>
  <si>
    <t xml:space="preserve">Promocionar el Código de Integridad con nuestros grupos de interés o de valor </t>
  </si>
  <si>
    <t>Presentar informe de PQRSD a la Dirección del IDER y publicar en la página web del IDER</t>
  </si>
  <si>
    <t xml:space="preserve">Informe realizado y publicado </t>
  </si>
  <si>
    <t>Realizar una jornada de sensibilización a los funcionarios  y contratistas, orientadas al conocimiento de como debe ser la calidad del servicio (Accesibilidad en la información, claridad en la respuesta, oportunidad, calidez en la atención, transparencia , pertinencia, lenguaje claro, Buenas prácticas en servicio al ciudadano) ciudadano.</t>
  </si>
  <si>
    <t>Consulta de Percepcción Ciudadana  realizada</t>
  </si>
  <si>
    <t>Una(1) Consulta de Percepcción Ciudadana  realizada</t>
  </si>
  <si>
    <t>Realizar una consulta  de percepciòn ciudadana para identificar oportunidades de mejora a través de la página web del iIDER.</t>
  </si>
  <si>
    <t>Publicar los derechos y deberes de los ciudadanos en la página web del IDER.</t>
  </si>
  <si>
    <t xml:space="preserve">Realizar la Política de Servicio al Ciudadano y el Protocolo de Atención al Ciudadano. </t>
  </si>
  <si>
    <t>Anexo No.4</t>
  </si>
  <si>
    <t>COMPONENTE 5. TRANSPARENCIA Y ACCESO A LA INFORMACIÓN PÚBLICA</t>
  </si>
  <si>
    <t xml:space="preserve">SUBCOMPONENTE </t>
  </si>
  <si>
    <t xml:space="preserve">ACTIVIDADES </t>
  </si>
  <si>
    <t xml:space="preserve"> PRODUCTO</t>
  </si>
  <si>
    <t>FECHA INICIO</t>
  </si>
  <si>
    <t xml:space="preserve"> 
1. Transparencia Activa</t>
  </si>
  <si>
    <t>Publicación y actualización constante de la información mínima en el link "Transparencia y acceso a la información pública"</t>
  </si>
  <si>
    <t>Link actualizado</t>
  </si>
  <si>
    <t>Información Publicada</t>
  </si>
  <si>
    <t xml:space="preserve">Dirección Administrativa y Financiera (Presupuesto y Contabilidad)  </t>
  </si>
  <si>
    <t>Actualizar la información de los perfiles de los funcionarios, publicada en Portal Web de la Entidad.</t>
  </si>
  <si>
    <t xml:space="preserve"> Información de los perfiles de los funcionarios, actualizada en el página Web del IDER (100%)  </t>
  </si>
  <si>
    <t>Publicar seguimiento del Plan Anticorrupción y atención al ciudadano</t>
  </si>
  <si>
    <t>1.6</t>
  </si>
  <si>
    <t>Actualizar los Planes de Mejoramiento de auditorías de los Órganos  de control en Portal Web de la Entidad.</t>
  </si>
  <si>
    <t xml:space="preserve"> Planes de Mejoramiento de auditorías de los órganos de control actualizados en el Página  Web del la IDER(100%).</t>
  </si>
  <si>
    <t>1.7</t>
  </si>
  <si>
    <t>Promover campañas institucionales de prevención de la corrupción y promoción de la transparencia en la Entidad.</t>
  </si>
  <si>
    <t>(2) Dos Campañas institucionales de prevención de la corrupción y promoción de la transparencia en el IDER.</t>
  </si>
  <si>
    <t xml:space="preserve">
2. Transparencia Pasiva</t>
  </si>
  <si>
    <t xml:space="preserve">Publicar y socializar el formulario en línea de PQRSD  en el página  web del IDER </t>
  </si>
  <si>
    <t>formulario en línea de PQRS  publicado en página web y socializado</t>
  </si>
  <si>
    <t xml:space="preserve">Oficina Asesora Jurídica </t>
  </si>
  <si>
    <t xml:space="preserve">Socializar el procedimiento de PQRS del IDER </t>
  </si>
  <si>
    <t>Socialización realizada</t>
  </si>
  <si>
    <t xml:space="preserve">
3. Instrumentos de Gestión de la Información</t>
  </si>
  <si>
    <t xml:space="preserve">Formular y adoptar un instrumento de inventario de activos de Información del IDER </t>
  </si>
  <si>
    <t>Inventario de activos de información formulado y adoptado.</t>
  </si>
  <si>
    <t xml:space="preserve">Dirección Administrativa y Finanaciera (Oficina de Archivo ) </t>
  </si>
  <si>
    <t xml:space="preserve">Gestionar el procesos de convalidación de las Tablas de Retención Documental </t>
  </si>
  <si>
    <t xml:space="preserve"> Tablas de Retención Documental Convalidadas </t>
  </si>
  <si>
    <t>Actualizar controles de registro de información de las diferentes dependencias</t>
  </si>
  <si>
    <t>Formatos actualizados</t>
  </si>
  <si>
    <t xml:space="preserve">Oficina de Asesora de Planeación </t>
  </si>
  <si>
    <t>3.4</t>
  </si>
  <si>
    <t>Realizar capacitaciones sobre las herramientas archivísticas implementadas en la entidad a los funcionarios del IDER</t>
  </si>
  <si>
    <t>Dos (2) capacitaciones sobre herramientas archivísticas a los funcionarios del Instituto Distital de Deporte y Recreación-IDER</t>
  </si>
  <si>
    <t xml:space="preserve">Dirección Administrativa y Financiera (Oficina de Archivo ) </t>
  </si>
  <si>
    <t xml:space="preserve">
4. Criterio diferencial de accesibilidad</t>
  </si>
  <si>
    <t>Diseñar e implementar herramientas para facilitar la accesibilidad de la información y/o servicios a la población en situación de discapacidad</t>
  </si>
  <si>
    <t>Herramientas de accesibilidad implementadas en los canales virtuales y espacios físicos de atención al ciudadano</t>
  </si>
  <si>
    <t>Dirección Administrativa y Financiera (Oficina de Sistema)</t>
  </si>
  <si>
    <t xml:space="preserve"> 
5. Monitoreo del Acceso a la Información Pública</t>
  </si>
  <si>
    <t>5.1</t>
  </si>
  <si>
    <t>Reportar  información en Índice de Transparencia Activa (ITA), de conformidad con el Decreto 3564 de 2015, teniendo en cuenta el Plan de mejoramiento resultante.</t>
  </si>
  <si>
    <t>Reporte anual de información en (ITA), Índice de Transparencia y Acceso a la información.</t>
  </si>
  <si>
    <t xml:space="preserve">
Oficina  de Sistemas- Oficna Asesora de Planeación </t>
  </si>
  <si>
    <t>5.2.</t>
  </si>
  <si>
    <t>Publicar y socializar a la ciudadanía, el informe de solicitudes de acceso a la información pública</t>
  </si>
  <si>
    <t xml:space="preserve">Boletines de PQRSD con el reporte de solicitudes de acceso a la información pública </t>
  </si>
  <si>
    <t>trimestral</t>
  </si>
  <si>
    <t>5.3.</t>
  </si>
  <si>
    <t>Seguimiento al indicador de oportunidad en la gestión de peticiones</t>
  </si>
  <si>
    <t>Reporte de seguimiento en SIGOB</t>
  </si>
  <si>
    <r>
      <t xml:space="preserve">PLAN ANTICORRUPCIÓN Y DE ATENCIÓN AL CIUDADANO 2023
</t>
    </r>
    <r>
      <rPr>
        <b/>
        <sz val="14"/>
        <rFont val="Arial Narrow"/>
        <family val="2"/>
      </rPr>
      <t>Instituto de Deporte y Recreación-IDER</t>
    </r>
  </si>
  <si>
    <t>Anexo No.5</t>
  </si>
  <si>
    <t>Actualizar la información de la Dirección Administrativa y Financiera  en el página Web del  IDER, año 2023</t>
  </si>
  <si>
    <t>Actualizar la información de planeación en el página Web del  IDER, año 2023</t>
  </si>
  <si>
    <t xml:space="preserve">Dirección </t>
  </si>
  <si>
    <t>1.8</t>
  </si>
  <si>
    <t>Hojas de Vida de los funcionarios actualizadas</t>
  </si>
  <si>
    <t>Oficina de Talento Humano</t>
  </si>
  <si>
    <t>Actualizar la información de los funcionarios en sus Hojas de Vida a través de la plataforma SIGEP</t>
  </si>
  <si>
    <t xml:space="preserve">Socliacizaciones realizadas </t>
  </si>
  <si>
    <t>Socializar a través de las redes sociales y la página Web del IDER  la oferta institucional.</t>
  </si>
  <si>
    <t xml:space="preserve">Dirección Administrativa y Financiera, Oficina de Recreación y Oficina de Deportes </t>
  </si>
  <si>
    <t>ACTIVIDADES</t>
  </si>
  <si>
    <t>Metodología</t>
  </si>
  <si>
    <t>Participantes</t>
  </si>
  <si>
    <t>Responsable</t>
  </si>
  <si>
    <t xml:space="preserve">Producto </t>
  </si>
  <si>
    <t>Fecha inicial</t>
  </si>
  <si>
    <t>Fecha final</t>
  </si>
  <si>
    <t xml:space="preserve">Lideres de Procesos </t>
  </si>
  <si>
    <t xml:space="preserve">Elaboración e implementación de los indicadores de Gestión del IDER </t>
  </si>
  <si>
    <t xml:space="preserve">Indicadores de Gestión realizados e implementados </t>
  </si>
  <si>
    <t xml:space="preserve">Mapa de Riesgo de Procesos elaborado e implementado </t>
  </si>
  <si>
    <r>
      <t xml:space="preserve">PLAN ANTICORRUPCIÓN Y DE ATENCIÓN AL CIUDADANO 2023
</t>
    </r>
    <r>
      <rPr>
        <b/>
        <sz val="14"/>
        <rFont val="Arial Narrow"/>
        <family val="2"/>
      </rPr>
      <t>Instituto de  Deporte y Recreación - IDER</t>
    </r>
  </si>
  <si>
    <t>6. COMPONENTE: INICIATIVAS ADICIONALES 2023</t>
  </si>
  <si>
    <t xml:space="preserve">Versión 3.0 del Manual de Procesos y Procedimientos </t>
  </si>
  <si>
    <t xml:space="preserve">Actualización del Manual de Procesos y Procedimientos del IDER </t>
  </si>
  <si>
    <t>Elaboración e Implementación del Mapa de Riesgos por Procesos.</t>
  </si>
  <si>
    <t>En reunión de con la Dirección se presentó el Cronograma de Trabajó para la vigencia 2023 por la Oficna Asesora de Planeación, donde se estipula la presentación de una tercera versión del manual, se realizarán diferentes mesas de trabajo con las dependencias del instituto.</t>
  </si>
  <si>
    <t>ade</t>
  </si>
  <si>
    <t xml:space="preserve">Se realizarán mesas de trabajo con cada lider de proceso y su equipo además se utilizara la metodología, las matrices y formatos que estableció el departamento de la Función Pública </t>
  </si>
  <si>
    <t xml:space="preserve">Elaboración e implementación de la Política de Racionalización de Tramites </t>
  </si>
  <si>
    <t xml:space="preserve">Este procesos se inicio en al año 2022, el cual continuará a través de mesas de trabajo, capacitaciones , socializaciones y reuniones  del grupo de racionalización de tramites de la entidad </t>
  </si>
  <si>
    <t xml:space="preserve">Politica de Racionalización de Tramites elaborada e implementada </t>
  </si>
  <si>
    <t xml:space="preserve">Se realizarán mesas de trabajo con cada lider de proceso y su equipo además se utilizara la metodología , las matrices y formatos que estableció el departamento de la Función Pública </t>
  </si>
  <si>
    <t>Anexo. 6</t>
  </si>
  <si>
    <t>La convocatoria de organismos deportivos no se encuentra en esta etapa.</t>
  </si>
  <si>
    <t>Se realizaron mesas de trabajo virtuales con los lideres de las necesidades a contratar y equipo de contratacion IDER, para hacer la revision de:  la normatividad exigida y vigente para la contratación de Bienes y Servicios, tipo de proceso, revisión cuidadosa y exhaustiva del cumplimiento de las especificaciones técnicas requeridas de los bienes y servicios a adquirir. En total se realizaron 5 mesas de trabajo, mantenimiento de aires acondicionados 2, tintas y toners 2 y Mantenimeitno de planta telefonica 1</t>
  </si>
  <si>
    <t>Se diseñaron e implementaron procedimientos para la revisión y verificación de la información de manera eficaz, a través de la integración entre MIPG con MECI Calidad.,Socialización de los procedimientos y acompañamiento a los líderes en la fase I de implementación.</t>
  </si>
  <si>
    <t xml:space="preserve">Oficina de Planeación
Oficina de Sistemas </t>
  </si>
  <si>
    <t xml:space="preserve">Esta información se publica en la página del IDER ventana de transparencia y se realiza monitoreo y revisión trimestral por parte del equipo de planeación </t>
  </si>
  <si>
    <t>Oficina de Planeación
Oficina Jurídica</t>
  </si>
  <si>
    <t>Oficina de Planeación
Oficina Jurídica
Dirección General</t>
  </si>
  <si>
    <t>La herramienta  Sistema de Información y Gestión para la Gobernabilidad Democrática -SIGOB se encuentra Implementada para la gestión de correspondencia entre las distintas entidades.</t>
  </si>
  <si>
    <t xml:space="preserve">Informe de la cuantificación de beneficios </t>
  </si>
  <si>
    <t>Informe de medición y evaluación de la disminución de tramitadores y/o terceros</t>
  </si>
  <si>
    <t xml:space="preserve">Informe de medición y evaluación de la disminución de actuaciones </t>
  </si>
  <si>
    <t>Oficina de Planeación
Oficina de Talento Humano
Oficina de Comunicaciones y Prensa
Dirección General</t>
  </si>
  <si>
    <t>Se esta estudiando la posibilidad con la oficina asesora jurídica de definir una metodología para la identificar los trámites que requieren mayor atención en razón a su complejidad, costos y afectación de la competitividad, de conformidad con las encuestas aplicadas sobre percepción del servicio a los ciudadanos</t>
  </si>
  <si>
    <t>Se realizó cronograma de capacitación y visitas técnicas a todas las áreas funcionales del Instituto, adicionalmente se realizaron visitas técnicas al archivo de gestión de contabilidad con el fin de verificar la aplicación de buenas prácticas de gestión documental (Ley 594 de 2000) y formalización de proceso de transferencias primarias.</t>
  </si>
  <si>
    <t>Se identificó las fuentes de información, como resultado la descripción de las fuentes de información del Instituto, entre esos el  medio de conservación o soporte ( físico o digital), formato,  información publicada o disponible y  lugar de consulta donde se puede acceder a la información.</t>
  </si>
  <si>
    <t>Se realizó la preparación del material objeto de capacitación y cronograma de ejecución con las oficinas productoras.</t>
  </si>
  <si>
    <t>Se tiene programado para el segundo trimestre del año</t>
  </si>
  <si>
    <t xml:space="preserve">1. Internamente se realizarón capacitaciones al equipo    2. Plan de capacitación externo a los organimos      3. Mesa de trabajo de control al proceso            4. Bimensual seguimiento al proceso (OAJ)                                     5. Planificación para la puesta en marcha de la creación del proceso de reconocimiento deportivo  </t>
  </si>
  <si>
    <t xml:space="preserve">El área jurídica revisará que el acto administrativo proyectado por el área se ajuste a la normatividad </t>
  </si>
  <si>
    <t xml:space="preserve">Internamente se realizó capacitación sobre el procedimiento de una PQRSD. En abril de 2023 se realizará con los demás empleados o contratistas involucrados en el trámite </t>
  </si>
  <si>
    <t xml:space="preserve">En la Versión 3.0 del Manual de Procesos y Procedimientos del Instituto, el cual se entregará en el mes de agosto , este mapa quedara actualizado en un 100%  </t>
  </si>
  <si>
    <t xml:space="preserve">La Bateria de Indicadores de Gestión se entregará a mediados del  mes de junio de 2023 </t>
  </si>
  <si>
    <t>Se esta trabajando en la actualización del manual y a partir del 24 de abril de 2023 se iinician las mesas de trabajo con las areas para la actualización de procesos de la entidad .</t>
  </si>
  <si>
    <t xml:space="preserve">Se encuentra en procesos de documentación metodológica  </t>
  </si>
  <si>
    <t>Se realiza publicación y actualización constante de la información mínima en el link "Transparencia y Acceso a la Información Pública" LINK:https://ider.gov.co/ider/transparencia/</t>
  </si>
  <si>
    <t>La información de planeación se encuentra actualizada en el página Web del  IDER, año 2023</t>
  </si>
  <si>
    <t>La información de los perfiles de los funcionarios, se encuentran  actualizados.</t>
  </si>
  <si>
    <t>La información de los funcionarios en sus Hojas de Vida se encuentra actualizada y en plataforma SIGEP</t>
  </si>
  <si>
    <t>El Plan Anticorrupcción se realizó seguimiento al primer trimestre de la vigencia 2023 , el cual se publicará a mediados del mes de abril de 2023.</t>
  </si>
  <si>
    <t xml:space="preserve">La oficina de Control Interno realiza seguimiento al cumplimiento del trimestre, los primeros diez  dias hábiles  siguientes al cumplimiento del trimestre. </t>
  </si>
  <si>
    <t xml:space="preserve">Se realizan campañas institucionales de prevención de la corrupción y promoción de la transparencia en la entidad internamente de manera trimestral mediante el seguimeinto la Plan Anticorupción de la entidad.  </t>
  </si>
  <si>
    <t xml:space="preserve">Se realiza seguimiento trimestral de las PQRSD , el cual es publicado en  la página web del IDER (Cumplido - se implementó en el 2022 aplicativo web para la presentación de las PQRSD -https://ider.gov.co/contactenos/ ) </t>
  </si>
  <si>
    <t xml:space="preserve">Se socializa  a través de las redes sociales y la página Web la oferta institucional del IDER y a través de los Comités Interinstitucionales Distritales, </t>
  </si>
  <si>
    <t>En el periodo comprendido del 17 al 31 de marzo se realizaron jornadas de socializacion de formatos de Plan de Acción a las diferentes áreas misionales responsables del reporte de la información de la entidad.</t>
  </si>
  <si>
    <t xml:space="preserve">Se actualizó la página web cumplimendo con los criterios de usabilidad y accesibilidad web de acuerdo a Resol. 1519 del Mintic. </t>
  </si>
  <si>
    <t xml:space="preserve">El Informe de PQRSD,  es publicado  y rendido cada tres meses en la página web del Insituto.  </t>
  </si>
  <si>
    <t xml:space="preserve">Diarimente se realiza seguimiento. </t>
  </si>
  <si>
    <t>Se aprobó en CIGD Ordinario No. 001 del 2023 , los Planes de Talento Humano donde se encuetra contenido el Código de Integridad, se envio a los correo electrónicos de los miembros del CIGD para su aprobación y posterior a esto se público en página web institucional además se cuenta con un grupo de integridad. Se espera iniciar las  actividades de promoción en el segundo trimestre del 2023.</t>
  </si>
  <si>
    <t>Este informe se presenta y se socializa trimestralmente, posteriormente se publica en la página web del IDER.</t>
  </si>
  <si>
    <t>Se espera llevar a cabo la primera mesa de trabajo antes de finalizar el primer semestre de la vigencia 2023.</t>
  </si>
  <si>
    <t xml:space="preserve">Se encuentra publicada en la Carta de Trato Digno al Ciudadano, LINK:https://ider.gov.co/ider/transparencia/ </t>
  </si>
  <si>
    <t>En la página web del IDER encontramos los horarios, trámites y servicios que presta el instituto a la ciudadanía.Se encuentra actualizada.</t>
  </si>
  <si>
    <t>Se realizó la primera reunión del plan de trabajo para la rendición de cuentas de la vigencia 2022 el día 21 de marzo de 2023 .
A la fecha se tiene publicado el Informe de Gestión año 2022estre de la vigencia 2023 en la página web institucional a través del  LINK: https://ider.gov.co/wp-content/uploads/2023/03/Informe-de-Gestion-Cierre-2022-20230321.pdf</t>
  </si>
  <si>
    <t>Se público en página web institucional el Plan de Accion de la vigencia 2022 LINK: https://ider.gov.co/ider/transparencia/planeacion/ejecucion-plan-accion-institucional/</t>
  </si>
  <si>
    <t>Se público en página web institucional la ejecución  presupuestal de la vigencia 2022 link: https://ider.gov.co/wp-content7uploads/2023/01/Ejecucion-presupuestal-ingreso-Gasto.pdf</t>
  </si>
  <si>
    <t xml:space="preserve">El día 22 de marzo se publicó el link de la sección Rendición de Cuentas de la vigencia 2022 en la página web institucional y el formato para la formulación de preguntas Rendición de CuentasAaño 2022. La estrategia Comunicacional  de Rendición de Cuentas del IDER, se presentó y se socializó  el dia 28 de marzo  a la dirección general y el equipo de rendición de cuentas .La estrategia comunicacional y el plan de trabajo de Rendición de Cuentas Año 2022 quedo aprobada en el Comité Institucional de Gestión y Desempeño Estraordinario No.2 del día 29 de marzo de 2023.  </t>
  </si>
  <si>
    <t xml:space="preserve">El día  29 de marzo de 2023 a través de una reunión extraordinarioa No.2 del 29 de marzo de 2023, se presentó, se socializó y se aprobó el Plan de Trabajo de la Rendición de Cuentas y la Estrategía Comunicacional de Rendición de Cuentas Año 2022 además se explico como se va a desarrollar la audiencia pública el día viernes 21 de abril de 2023.   </t>
  </si>
  <si>
    <t xml:space="preserve">Se aprovecho la agenda pública de la construcción de la Politica Pública del Deporte y Recreación donde se recogió para recoger opiniones e inquitudes de los grupos de valor y definir con estos temas prioritarios para la rendición de cuentas.. </t>
  </si>
  <si>
    <t xml:space="preserve">Se tiene programado para el segundo trimestre (ABRIL)realizar otros productos como videos, piezas gráficas y tarjetas de invitación en los días previos a la audiencia pública de rendición de cuentas.  </t>
  </si>
  <si>
    <t>Durante este primer trimestre se realizaron y publicaron dos piezas gráficas sobre la audiencia pública de rendición de cuentas.</t>
  </si>
  <si>
    <t>La Rendición de Cuentas se realizará el día 21 de abril de 9:00 am a 1:00 pm.</t>
  </si>
  <si>
    <t xml:space="preserve">La Oficina Asesora de Planeación realizará un informe sobre la rendición de cuentas a la dirección posteriormente la Oficina de Control Interno realizará un informe sobre la evaluación de las acciones adelantadas en la audiencia pública  de rendición de cuentas </t>
  </si>
  <si>
    <t>La Oficina de Comunicaciones y Prensa en conjunto con la Oficina de Sistemas, día a dia publican  a través de la página web  del IDER y las redes sociales cada una de las acciones y actividades realizadas  manteniendo informada a la ciudadanía del Distrito de Cartagena de Indias .</t>
  </si>
  <si>
    <t xml:space="preserve">Se realizaron mesas con recreación y deporte donde se revisaron misión , funciones y los  proceso misionales. </t>
  </si>
  <si>
    <t>Se debe  trabajar con  reconocimiento deportivo e impuestos y espectáculos públicos sobre la caracterización de los procedimientos.</t>
  </si>
  <si>
    <t>Se realizará en el segundo semestre del año 2023.</t>
  </si>
  <si>
    <t xml:space="preserve">Esta información se publica en la página del IDER en la ventana de transparencia y se realiza monitoreo y revisión cada tres meses por parte del equipo de planeación. </t>
  </si>
  <si>
    <t>Se llevará a cabo en el segundo trimestre año 2023.</t>
  </si>
  <si>
    <t xml:space="preserve">Se estará realizando esta actividad en el mes de junio del 2023 </t>
  </si>
  <si>
    <t xml:space="preserve">Se estará realizando esta actividad en el mes de julio del 2023 </t>
  </si>
  <si>
    <t>Se realizada en el segundo trimestre del año 2023.</t>
  </si>
  <si>
    <t>Se llevará a cabo entre el tercer y el cuarto trimestre del año 2023.</t>
  </si>
  <si>
    <t>Se trabajará entre el mes de octubre y noviembre con la oficina de comunicaciones y prensa la estrategia comunicacional que se va ha aplicar para realizar campañas de difusión y apropiación de las mejoras de los trámites para los usuarios</t>
  </si>
  <si>
    <t xml:space="preserve">En el mes de febrero se trabajo con los equipos de recreación, deporte, impuesto  y espectáculos públicos se les capacitó como diseñar formatos y  quedo como tarea la entrega de sus instructivos. </t>
  </si>
  <si>
    <t xml:space="preserve">En mesas de trabajo con deporte , recreación e impuesto y espectáculos públicos se realizó revisión de conformidad con las características de trámites y otros procesos administrativos - OPA esta pendiente por realizar mesa de trabajo con reconocimiento deportivo. </t>
  </si>
  <si>
    <t>A 30 de diciembre de 2022 se cargo en SUIT  el OPA de Prestamos de Escenarios Deportivos LINK:https://www.funcionpublica.gov.co/VisorSUIT/index.jsf?FI=84934, se continuará en el segundo trimestre con los demás OPA y trámites del instituto.</t>
  </si>
  <si>
    <t>No se identificaron trámites, solo se identificaron otros procedimientos administrativos -OPA, se encuentran en revisión para su aprobación y publicación en el SUIT.</t>
  </si>
  <si>
    <t xml:space="preserve">En este momento no reposa en Función Pública ninguna solicitud de aprobación del trámite con la manifestación de Impacto Regulatorio. </t>
  </si>
  <si>
    <t xml:space="preserve">En este trimestre se realizaron los pre- alistamiento necesario como lo son revisiones y ajuste para el registro de los trámites y  OPA en el SUIT. </t>
  </si>
  <si>
    <t>Se realizará en el segundo trimestre del año 2023.</t>
  </si>
  <si>
    <t xml:space="preserve">Se realizaron mesas con recreación y deporte donde se revisaron para la identificación de trámites y OPA relacionados con las metas del Plan de Desarrollo. </t>
  </si>
  <si>
    <t>Se realizaron mesas con recreación y deporte donde se revisaron para la identificación de trámites y OPA que estarán incluidos dentro de los Centros Integrados de Servicio al Ciudadano.</t>
  </si>
  <si>
    <t>Se realiza informe en el que se identifican temas recurrentes en las diferentes áreas y se emiten recomendaciones- El primer informe del año será entregado en abril de 2023 (Primer trimestre del año 2023).</t>
  </si>
  <si>
    <t>Se trabajó con el equipo de recreación y deporte y se concluyó que estos no generan costos para los usuarios (esta actividad se adelantó de manera parcial con estas áreas).</t>
  </si>
  <si>
    <t>Se solicitará a la Dirección  Administrativa y Financiera, el acompañamiento para identificar  los trámites que generan mayores costos internos en su ejecución para la entidad en el mes de abril y mayo del 2023.</t>
  </si>
  <si>
    <t>Se trabajará con comunicaciones y prensa la estrategia comunicacional que se va ha aplicar para realizar campañas de difusión sobre los beneficios que obtienen los usuarios con las mejoras realizadas al(os) trámite(s)</t>
  </si>
  <si>
    <t xml:space="preserve">Se actividad se realizará entre mediados del mes de agosto y segunda semana del mes de septiembre de acuerdo a los resultados obtenidos a través de la consulta ciudadana y de acuerdo a los lineamientos de la normatividad </t>
  </si>
  <si>
    <t>Se realizarán  en el segundo trimestre del año 2023 .</t>
  </si>
  <si>
    <t>Se realizará en el segundo trimestre del año 2023 .</t>
  </si>
  <si>
    <t>Se realizó la primera reunión del plan de trabajo para la Rendición de Cuentas de la vigencia 2022 el día 21 de marzo de 2023. 
A la fecha se tienen consolidados los 4 informes del Plan de Acción  del año 2022 y el primer trimestre de la vigencia 2023 ,  el primer informe de gestión de la vigencia 2023 y el infrome de gestión de cierre del año 2022.</t>
  </si>
  <si>
    <t>Los  8 proeyectos del instituto  se encuentran actualizados y vialbilizados por la Secretaría de Planeación Distrital  a. Así como el diligenciamiento de los anexos presupuestales de cada proyecto.</t>
  </si>
  <si>
    <t xml:space="preserve">Se Implementaron los procedimientos al sistema de información, Se programo con los enlaces de cada área las reuniones para revisar la información que se pública.  Se programo con los enlaces de cada área, una reunión y se coordinaron las actividades que realizan en el mes (2-3 reuniones por mes del equipo completo, 4 reuniones por mes con enlaces de areas) e informar los canales habilitados para hacer los requerimientos a la oficina de comunicaciones (Se implementó un formato para la solicitud de productos audiovisules y piezas gráficas)Realizar un diágnóstico sobre las herramientas existentes y conocer la percepción de los funcionarios sobre estas (Se diseñó y se socializó con la dirección general y posterior con los diferentes jefes de área el Plan Estratégico de Comunicaciones 2023, se envío por correo eletrónico el dia 23 de enero de 2023 )  y se encuentra publicada en páagina web institucional LINK:https://ider.gov.co/ider/transparencia/planeacion/. </t>
  </si>
  <si>
    <t xml:space="preserve"> (2-3 reuniones por mes del equipo completo, 4 reuniones por mes con enlaces de áreas)</t>
  </si>
  <si>
    <t>El seguimiento se realiza de forma trimestral se realizó (1) un seguimiento a corte marzo 31 del 2023, se realiza un informe mensual del comportamiento de redes sociales, se realizaron durante el primer trmestre de 2023 (3) informes de redes sociales, el informe trimestral se encuentra publicado en página web institucional, LINK: https://ider.gov.co/ider/transparencia/planeacion/estrategia-comunicacional-ider/</t>
  </si>
  <si>
    <t>1. Se realizo reunion de inducción al equipo sicosocial y administrativo de la EIFD el dia 21 de febrero y re realizaron reuniones periódicas semanalmente de seguimiento a los procesos de la EIFD.</t>
  </si>
  <si>
    <t>Se realiazó socialización de las dos convocatorias: 1. convocatoria dirigida a deportistas (24-02-2023)y 2. convocatoria dirigida a organismos deportivos (16-03-2023).</t>
  </si>
  <si>
    <t>Se realiazó socialización de los reglamentos y estatutos a las dos convocatorias: 1. convocatoria dirigida a deportistas (24-02-2023)y 2. convocatoria dirigida a organismos deportivos (16-03-2023)</t>
  </si>
  <si>
    <t>Se realiazo 1 publicación de los terminos de referencia y criterios de evaluacion de la convocatoria de organismos deportivos.</t>
  </si>
  <si>
    <t>Se realiza control, monitoreo y seguimiento diario a los escenarios deportivos mediaente el Plan MPR (Mantenieminto  y Prevencion Recuerrente) Enero: 56 Febrero: 99, Marzo: 39 para un total de 194 MPR de 240 programados. LINK: https://docs.google.com/spreadsheets/d/139Wk5Sz0h5w9O9dwyceBwju_ubrXAfPPaIjlpCZfjTQ/edit?invite=CMaP2e8H#gid=1742987249</t>
  </si>
  <si>
    <t>Se habilitó espacio de almacenamiento en donde se adelantaron actividades de limpieza, desinfección y reporte de adecuaciones para el resguardo de la correcta disposición final del acervo documental del archivo central y así dar alcance a la necesidad de los archivos de gestión del IDER ( Se adelantó el invenario documental general, xe llevó a cabo una verificación de cuatro en el año que se tienen planeadas realizar).</t>
  </si>
  <si>
    <t xml:space="preserve">Actualmente el instituto suministro correo institucional con 2TB de almacenamiento en la nube y adicionalmente se realizó  cronograma para visitas técnicas a los archivos de gestión del instituto con el fin de verificar la aplicación de buenas prácticas de gestión documental (Ley 594 del 2000) y adecuada gestión de documentos electrónicos de archivos. </t>
  </si>
  <si>
    <t>Se realizó reunión el dia miércoles 22 de marzo 2023 con el enlace de planeación -Maria Inés  Osorio Diaz, Meirys Bastida (responsable  secop Juridica) y Yurani Cabrera P.U. Almacèn, ajustes al Plan Anual de Adquisiciones version 3,0 se abordaron los siguientes temas: 
- Procesos de compra de elementos de aseo y cafetería, se desagrega- Compra de elementos de aseo, se programa para el segundo semestre
para el mes de julio y el de cafetería del mes de abril.
- Proceso de Toma de muestras (exámenes ocupacionales) estaba para marzo queda para abril - Compra de Insumos brigada de emergencia se traslada para abril. - Compra de equipos tecnológicos de inversión. Se llevó a cabo el seguimiiento del primer trimestre del año 2023 , para ser publicado en la página web del IDER en el mes de abril de 2023.</t>
  </si>
  <si>
    <t xml:space="preserve">Durante el periodo de enero a marzo no se realizaron capacitaciones . Sin embargo, se han establecido compromisos para llevar a cabo dichas capacitaciones en el próximo mes. </t>
  </si>
  <si>
    <t xml:space="preserve">1. Se realizó Comité de Contratación No. 01 ordinario, el 1 de marzo de 2023 a las 8 am, en el cual se presentaron a aprobación los procesos de vigilancia, agroquímicos y químicos de piscina.                           2. El pasado 26 de enero de 2023 se realizó Capacitación supervisores sobre las generalidades y particularidades de un proceso de supervisión. 3. Seguimiento semanal interno a los procesos de contratación  </t>
  </si>
  <si>
    <t xml:space="preserve">Se realizó el primer Comité de Conciliaciones en el cual se dio a conocer y aprobó el Plan de Acción del mismo y el cronograma.  Este comité se realizó el 13 de marzo de 2023. </t>
  </si>
  <si>
    <t xml:space="preserve">La Oficina de Sistemas apoya en la proyecccción y estructuración de los anexos técnicos para la adquisición de los bienes y servicios de tecnológias de la informacion bajo la supervisión de la Dirección Administrativa y Financiera y la Ofiicina Asesor Jurídica, </t>
  </si>
  <si>
    <t>Toda la información de contratistas y personal de planta se encuentra actualizada en bases de datos en la Oficina Asesora Jurídica  y la Oficna de Talento Humano.</t>
  </si>
  <si>
    <t>Estas acciones se encuentran programas para el segundo trimestre de 2023, a partir de las instalaciones de las auditorias.</t>
  </si>
  <si>
    <t xml:space="preserve">ITEM </t>
  </si>
  <si>
    <t xml:space="preserve">COMPONENTE </t>
  </si>
  <si>
    <t xml:space="preserve">MAPA DE RIESGO DE CORRUPCIÓN </t>
  </si>
  <si>
    <t xml:space="preserve">RACIONALIZACIÓN DE TRÁMITES </t>
  </si>
  <si>
    <t xml:space="preserve">RENDICIÓN DE CUENTAS </t>
  </si>
  <si>
    <t xml:space="preserve">SERVICIO AL CIUDADANO </t>
  </si>
  <si>
    <t>TRANSPARENCIA Y ACCESO A LA INFORMACIÓN PÚBLICA</t>
  </si>
  <si>
    <t xml:space="preserve">INICIATIVAS ADICIONALES </t>
  </si>
  <si>
    <t xml:space="preserve">TOTAL </t>
  </si>
  <si>
    <t>TOTAL</t>
  </si>
  <si>
    <t>% Acumulado  
(Ene - Mar)</t>
  </si>
  <si>
    <t>% de avance 
(Ene - Mar) 2023</t>
  </si>
  <si>
    <t>% Acumulado  
(Ene - Mar)2023</t>
  </si>
  <si>
    <t>% de avance 
(Abril-Jun) 2023</t>
  </si>
  <si>
    <t>% de avance 
(Jul-Sept) 2023</t>
  </si>
  <si>
    <t>% de avance 
(Oct-Dic) 2023</t>
  </si>
  <si>
    <t>Observaciones 2023</t>
  </si>
  <si>
    <t>% ACUMULADO 
(Ene - Mar) 2023</t>
  </si>
  <si>
    <t xml:space="preserve">Observaciones ( Enero- Mar)  2023 </t>
  </si>
  <si>
    <t>% de avance 
(Abril-Jun)2023</t>
  </si>
  <si>
    <t xml:space="preserve">% de avance 
(Jul-Sept)2023 </t>
  </si>
  <si>
    <t xml:space="preserve">Observaciones 2023 </t>
  </si>
  <si>
    <t xml:space="preserve">% de avance 
(Ene - Mar) 2023 </t>
  </si>
  <si>
    <t xml:space="preserve">% Acumulado 
(Ene - Mar) 2023 </t>
  </si>
  <si>
    <t>% Acumulado 
(Ene - Mar)</t>
  </si>
  <si>
    <t xml:space="preserve">Todos los procesos de contratación de la entidad son publicados en página web institucional.Se encuentran publicados en el SECOP II 388 contratos de enero a marzo de 2023. </t>
  </si>
  <si>
    <r>
      <t xml:space="preserve">Creación del documento dignóstico o ruta diagnósstica y fichas de los escenarios </t>
    </r>
    <r>
      <rPr>
        <sz val="12"/>
        <rFont val="Arial"/>
        <family val="2"/>
      </rPr>
      <t>deportivos</t>
    </r>
  </si>
  <si>
    <r>
      <rPr>
        <u/>
        <sz val="12"/>
        <color theme="1"/>
        <rFont val="Arial"/>
        <family val="2"/>
      </rPr>
      <t>El Carmelo</t>
    </r>
    <r>
      <rPr>
        <sz val="12"/>
        <color theme="1"/>
        <rFont val="Arial"/>
        <family val="2"/>
      </rPr>
      <t xml:space="preserve">
Se realizó la memoria descriptiva del proyectó y los estudios previos
</t>
    </r>
    <r>
      <rPr>
        <u/>
        <sz val="12"/>
        <color theme="1"/>
        <rFont val="Arial"/>
        <family val="2"/>
      </rPr>
      <t>El Campestre Etapa 5</t>
    </r>
    <r>
      <rPr>
        <sz val="12"/>
        <color theme="1"/>
        <rFont val="Arial"/>
        <family val="2"/>
      </rPr>
      <t xml:space="preserve">
Se realizó la memoria descriptiva del proyectó y los estudios previos
</t>
    </r>
    <r>
      <rPr>
        <u/>
        <sz val="12"/>
        <color theme="1"/>
        <rFont val="Arial"/>
        <family val="2"/>
      </rPr>
      <t>El Pozón Campo de Softbol (Fundación Grupo Social)</t>
    </r>
    <r>
      <rPr>
        <sz val="12"/>
        <color theme="1"/>
        <rFont val="Arial"/>
        <family val="2"/>
      </rPr>
      <t xml:space="preserve">
Seguimos en la formulación de los diseños eléctricos, lumínico, hidrosanitario, Nos comunicamos con el SECRETARIO DE INFRAESTRUCTURA para la entrega definitiva del estudio hidrológico, y con el Arq. Fundación Grupo Social para  la elaboración del Diseño Estructural.
</t>
    </r>
    <r>
      <rPr>
        <u/>
        <sz val="12"/>
        <color theme="1"/>
        <rFont val="Arial"/>
        <family val="2"/>
      </rPr>
      <t>Olaya Playas Blancas - Futbolito</t>
    </r>
    <r>
      <rPr>
        <sz val="12"/>
        <color theme="1"/>
        <rFont val="Arial"/>
        <family val="2"/>
      </rPr>
      <t xml:space="preserve">
ENTREGADO
</t>
    </r>
    <r>
      <rPr>
        <u/>
        <sz val="12"/>
        <color theme="1"/>
        <rFont val="Arial"/>
        <family val="2"/>
      </rPr>
      <t xml:space="preserve">Campo de softbol del barrio el Campestre
</t>
    </r>
    <r>
      <rPr>
        <sz val="12"/>
        <color theme="1"/>
        <rFont val="Arial"/>
        <family val="2"/>
      </rPr>
      <t xml:space="preserve">El  DISEÑO ARQUITECTONICO se realizaron los planos arquitectónico se inicio los detalles estructurales, y la consolidación del presupuesto
</t>
    </r>
    <r>
      <rPr>
        <u/>
        <sz val="12"/>
        <color theme="1"/>
        <rFont val="Arial"/>
        <family val="2"/>
      </rPr>
      <t>Cancha Múltiples El Líbano</t>
    </r>
    <r>
      <rPr>
        <sz val="12"/>
        <color theme="1"/>
        <rFont val="Arial"/>
        <family val="2"/>
      </rPr>
      <t xml:space="preserve">
Se realizó el diseño arquitectónico y los render..
</t>
    </r>
    <r>
      <rPr>
        <u/>
        <sz val="12"/>
        <color theme="1"/>
        <rFont val="Arial"/>
        <family val="2"/>
      </rPr>
      <t>Cancha Múltiples Curva San Francisco</t>
    </r>
    <r>
      <rPr>
        <sz val="12"/>
        <color theme="1"/>
        <rFont val="Arial"/>
        <family val="2"/>
      </rPr>
      <t xml:space="preserve">
Se recopilo todas las respuesta de las secretaria está pendiente el concepto de DIMAR. Para poder pasar a la etapa de formulacin de proyecto
</t>
    </r>
    <r>
      <rPr>
        <u/>
        <sz val="12"/>
        <color theme="1"/>
        <rFont val="Arial"/>
        <family val="2"/>
      </rPr>
      <t xml:space="preserve">Cancha  Multiples  Castellana
</t>
    </r>
    <r>
      <rPr>
        <sz val="12"/>
        <color theme="1"/>
        <rFont val="Arial"/>
        <family val="2"/>
      </rPr>
      <t xml:space="preserve">Se realizó levantamiento topográfico
</t>
    </r>
    <r>
      <rPr>
        <u/>
        <sz val="12"/>
        <color theme="1"/>
        <rFont val="Arial"/>
        <family val="2"/>
      </rPr>
      <t>El Pozón Campo de Softbol (Grupo Social)</t>
    </r>
    <r>
      <rPr>
        <sz val="12"/>
        <color theme="1"/>
        <rFont val="Arial"/>
        <family val="2"/>
      </rPr>
      <t xml:space="preserve">
Se está  a la espera de la entrega del diseño Estructural por parte de FUNDACION GRUPO SOCIAL
</t>
    </r>
    <r>
      <rPr>
        <u/>
        <sz val="12"/>
        <color theme="1"/>
        <rFont val="Arial"/>
        <family val="2"/>
      </rPr>
      <t>Socorro Campo de Softbol "Justo de Avila"</t>
    </r>
    <r>
      <rPr>
        <sz val="12"/>
        <color theme="1"/>
        <rFont val="Arial"/>
        <family val="2"/>
      </rPr>
      <t xml:space="preserve">
Se reorganizó el diseño para incluir un proyecto de gradas y dogouts</t>
    </r>
  </si>
  <si>
    <r>
      <t xml:space="preserve">Realizar 16 </t>
    </r>
    <r>
      <rPr>
        <sz val="12"/>
        <color rgb="FFFF0000"/>
        <rFont val="Arial"/>
        <family val="2"/>
      </rPr>
      <t xml:space="preserve"> </t>
    </r>
    <r>
      <rPr>
        <sz val="12"/>
        <color theme="1"/>
        <rFont val="Arial"/>
        <family val="2"/>
      </rPr>
      <t xml:space="preserve">informes sobre las visitas tècnicas a los responsables de los archivos de gestiòn de cada dependecia </t>
    </r>
  </si>
  <si>
    <r>
      <t xml:space="preserve">Gestión Sistemas  tecnología de la información. </t>
    </r>
    <r>
      <rPr>
        <sz val="12"/>
        <color rgb="FFFF0000"/>
        <rFont val="Arial"/>
        <family val="2"/>
      </rPr>
      <t>GESTION DE TECNOLOGIAS DE LA INFORMACION Y LAS COMUNICACIÓNES</t>
    </r>
    <r>
      <rPr>
        <sz val="12"/>
        <color theme="1"/>
        <rFont val="Arial"/>
        <family val="2"/>
      </rPr>
      <t xml:space="preserve"> </t>
    </r>
  </si>
  <si>
    <r>
      <t>Se presentó y aprobö la Polìtica  General de Seguridad y Privacidad de la informaciòn en CIGD, e</t>
    </r>
    <r>
      <rPr>
        <sz val="12"/>
        <rFont val="Arial"/>
        <family val="2"/>
      </rPr>
      <t xml:space="preserve">l </t>
    </r>
    <r>
      <rPr>
        <sz val="12"/>
        <color theme="1"/>
        <rFont val="Arial"/>
        <family val="2"/>
      </rPr>
      <t>seguimiento se realiza periodocamente cada 3 meses.</t>
    </r>
  </si>
  <si>
    <t>Se implementaron 5 listas de chequeo en el los procesos de inscripción y selección de participantes (planillas, registro fotografico, fichas de inscripción y actas)                                   Como mecanismo para la revisión y verificación de los documentos, el área cuenta con una carpeta DRIVE donde se hace archivo y respaldo de la información de las diferentes listas de chequeos, la cual se actualiza permanentemente</t>
  </si>
  <si>
    <t>Se implementaron las 4 listas de chequeo, según los criterios para la toma de decisiones. (mesas de trabajo, actas, formularios de inscripción y registros fotograficos)</t>
  </si>
  <si>
    <t xml:space="preserve">En este período no se ha habilitado el proceso de inscripción a Juegos Intercolegiados por parte del Ministerio del Deporte .Se tiene previsto la apertura para el segundo trimestre del 2023. Se realizó una socialización de los Juegos Universitarios con Ascun y el IDER </t>
  </si>
  <si>
    <t xml:space="preserve">Durante el periodo de enero a marzo no se realizaron las inspecciones . Sin embargo, se han establecido compromisos para llevar a cabo dichas inspecciones en el próximo mes. </t>
  </si>
  <si>
    <t xml:space="preserve">1. Número de formatos de carta de presentación, compromiso de cumplimiento del Código de Ética  del AuditorIinterno y del estado de auditoría interna diligenciados / Numero total de formatos de carta de presentación, compromiso de cumplimiento del código de ética del auditor interno y del estado de auditoría interna requeridos. </t>
  </si>
  <si>
    <t xml:space="preserve">En las hoja de vida de cada constritsta de la Oficina de Control Interno se encuentra la Carta de Compromiso de Cumplimineto del Código de Ética del Auditor Interno .(Tres contratistas con sus respectivas carta de compromiso).La auditorias internas de la oficna de Control Interno se tienen programadas para el segundo trimestre de la vigencia 2023. </t>
  </si>
  <si>
    <t xml:space="preserve">Durante el periodo de enero a marzo no se realizaron capacitaciones . Sin embargo, se han establecido compromisos para llevar a cabo dichas capacitaciones en el próximo mes. Las capacitaciones se harán en conjunto con la Oficina Asesora Jurídica </t>
  </si>
  <si>
    <t>% de avance 
(Abril-Junio) 2023</t>
  </si>
  <si>
    <t>% ACUMULADO 
(Abril-Junio) 2023</t>
  </si>
  <si>
    <t>Observaciones (Abril-Junio) 2023</t>
  </si>
  <si>
    <t xml:space="preserve">Se realiazo backup de toda la información de la contratación de la vigencia 2023, reposa en el computador de la PU. Asignada a Talento Humano. </t>
  </si>
  <si>
    <t>Observaciones</t>
  </si>
  <si>
    <t>La Rendición de Cuentas se realizo el día 21 de abril de 9:00 am a 1:00 pm.</t>
  </si>
  <si>
    <t>Se implementaron 5 listas de chequeo en el los procesos de inscripción y selección de participantes (planillas, registro fotografico, fichas de inscripción y actas)                                   Como mecanismo para la revisión y verificación de los documentos, el área cuenta con una carpeta DRIVE LINK: 
https://drive.google.com/drive/folders/1hUFj25YboXNx8CzfInK_ExbQ5DGWRxic?usp=sharing donde se hace archivo y respaldo de la información de las diferentes listas de chequeos, la cual se actualiza permanentemente.</t>
  </si>
  <si>
    <t>En este periodo se siguieron implementando las  5 listas de chequeo en el los procesos de inscripción y selección de participantes (planillas, registro fotografico, fichas de inscripción y actas) Como mecanismo para la revisión y verificación de los documentos, el área cuenta con una carpeta DRIVE LINK: 
https://drive.google.com/drive/folders/1hUFj25YboXNx8CzfInK_ExbQ5DGWRxic?usp=sharing donde se hace archivo y respaldo de la información de las diferentes listas de chequeos, la cual se actualiza permanentemente.</t>
  </si>
  <si>
    <t>Se implementaron 5 listas de chequeo en el los procesos de inscripción y selección de participantes (planillas, registro fotografico, fichas de inscripción y actas)                                   Como mecanismo para la revisión y verificación de los documentos, el área cuenta con una carpeta DRIVE LINK: 
https://drive.google.com/drive/folders/1hUFj25YboXNx8CzfInK_ExbQ5DGWRxic?usp=sharing donde se hace archivo y respaldo de la información de las diferentes listas de chequeos, la cual se actualiza permanentemente</t>
  </si>
  <si>
    <t xml:space="preserve"> Se realizaron reuniones periodicas semanales y mensuales con el equipo Psicosocial, Administrativo y de docentes, para seguimentos y ajustes a los procesos de la EIFD. Para el mes de abril finalizo el periodo de inscripcion al nivel de enfasis. </t>
  </si>
  <si>
    <t xml:space="preserve">En este período no se ha habilitado el proceso de inscripción a Juegos Intercolegiados por parte del Ministerio del Deporte .Se tiene previsto la apertura para el tercer trimestre del 2023. Se estan realizando actividades recreo-deportivas con el objetivo de incentivar la participacion de los estudiantes y las Instituciones educativas en los juegos Intercolegiados viegncia 2023.  </t>
  </si>
  <si>
    <t xml:space="preserve">Para esta segunda convocatoria se estan realizando socializaciones y acompañiamientos personalizados a cada organo deportivo, para su debido proceso y adjudicacion de documentos y demas referentes. </t>
  </si>
  <si>
    <t xml:space="preserve">Para la primera convocatoria de invitacion de organismos deportivos se cumplio con el cronograma en las fechas establecidas, en el proceso de evaluacion y la publicacion de la lista de beneficiarios. </t>
  </si>
  <si>
    <t>Se realiazo publicación de los terminos de referencia y criterios de evaluacion de la segunda  convocatoria de organismos deportivos.</t>
  </si>
  <si>
    <t xml:space="preserve">Se realizaron 16 visitas tecnicas en los diferentes archivos de gestión con el fin de verificar el estado de los documentos y aplicación de buenas practicas archivisticas (ley 594 del 2000) en archivos fisicos y digitales, con el fin de realizar un diagnostico integral de cada área. </t>
  </si>
  <si>
    <t xml:space="preserve">Se realizó jornada de organización, limpieza y desinfección del archivo central del IDER. Adicionalmente, se armaron 40 estantes indispensables para la organización y buena disposición final del acervo documental.  </t>
  </si>
  <si>
    <t xml:space="preserve">Se realizó visita tecnica de acompañamiento a todas las areas funcionales del Instituto Distrital de Deportes y Recreación - IDER para verficar la aplicación de buenas practicas archivisticas de archivos fisicos y entrega de los archivos digitales correspondiente a la vigencia 2020 para realizar el backup.  </t>
  </si>
  <si>
    <t>Se tiene programado realizar en el segundo trimestre de 2023</t>
  </si>
  <si>
    <t>Se continua trajabando bajo la misma dimanimica del trimestre anterior:  (2-3 reuniones por mes del equipo completo, 4 reuniones por mes con enlaces de áreas)</t>
  </si>
  <si>
    <t xml:space="preserve">PROYECTOS 2023	ACTIVIDADES
1.ESTADIO DE FUTBOL SAN FERNANDO 	*Este proyecto que esta por vigencia futura. Se encuentra adjudicado en el Contrato de obra 399.y el contrato de interventoría 400. El avance podemos observar, es la demolición de muros de gradería, retiro de arena demolición piso a la ampliación del área de juego.
2. CANCHA MULTIPLE LA BOMBONERA.
*Este proyecto que esta por vigencia futura. Se encuentra adjudicado en el Contrato de obra 399.y el contrato de interventoría 400. El avance podemos observar, el cerramiento del arrea de trabajo es la demolición de muros de cerramiento y cimiento de este retiro las arquerías. 
3. CANCHA MULTIPLE DE    BOCACHICA	
*Este proyecto que esta por vigencia futura. Se encuentra adjudicado en el Contrato de obra 399.y el contrato de interventoría 400. El avance de esta se encuentra en la elaboración del cerramiento, el desmonte de malla, la demolición de muro y viga cimiento de cerramiento y el retiro de porterías
4. CANCHA MULTIPLE. DEL BARRIO EL CARMELO.	
* El proyecto es por recurso propios, se encuentra el proceso precontractual. El avance de este proceso es se realizó las evaluaciones de las experiencias de los oferentes. Se realizará las evaluaciones de los off frentes de interventoría
5. CANCHA MULTIPLE. DEL CAMPESTRE 5° ETAPA.
*El proyecto es por recurso propios, se encuentra el proceso precontractual. El avance de este proceso es se realizó las evaluaciones de las experiencias de los oferentes. Se realizará las evaluaciones de los off frentes de interventoría
PROYECTOS ADELATANDOS OFICINA ASESORA INFRAESTRUCTURA IDER
PROYECTOS OAI	ACTIVIDADES
1.CAMPO DE SOFTBOLL TIERRA BAJA 	
* Se recibe una nueva ficha técnica con el "Concepto de Viabilidad para el Proyecto" con fecha de 10/05/2023, en la cual se describen observaciones y recomendaciones para subsanar. 
Esta fue subsanada y enviadas el día 16 de junio del 2023.
2. CANCHA MULTIPLE LA CHIQUINQUIRA PEDRO ROMERO
	*Este proyecto en su formulación en fase 3 se encuentra en 100%. Estando en su fase ejecución de obra se encuentra en 100% faltando la liquidación del contrato 462 y 465 este se encuentra en 95% 
3 CANCHA MULTIPLE LA CHIQUINQUIRA PEDRO HEREDIA	
*Este proyecto en su formulación en fase 3 se encuentra en 100%. Estando en su fase ejecución de obra se encuentra en 100% faltando la liquidación del contrato 462 y 465 este se encuentra en 95% 
4.ESTADIO DE FUTBOL SAN FERNANDO.	
*El proyecto de construcción con el contrato 399. El avance podemos observar, es la demolición de muros de gradería, retiro de arena demolición piso a la ampliación del área de juego. 2.10% de avance de obra.
5. CANCHA MULTIPLE LA BOMBONERA	
El proyecto de construcción con el contrato 399. El avance podemos observar, el cerramiento del arrea de trabajo es la demolición de muros de cerramiento y cimiento de este retiro las arquerías.  El avance de obra es de 2.55%.
6. CANCHA MULTIPLE DE    BOCACHICA	
El proyecto de construcción con el contrato 399. El avance de esta se encuentra en la elaboración del cerra-miento, el desmonte de malla, la demolición de muro y viga cimiento de cerramiento y el retiro de porterías, tendría un avance de obra 1.73%.
7. CANCHA MULTIPLE. DEL BARRIO EL CARMELO.	* El proyecto es por recurso propios, El avance de este proceso es se realizó las evaluaciones de las experiencias de los oferentes. Se realizará las evaluaciones de los off frentes de interventoría
8. CANCHA MULTIPLE. DEL CAMPESTRE 5° ETAPA.
	El proyecto es por recurso propios, El avance de este proceso es se realizó las evaluaciones de las experiencias de los oferentes. Se realizará las evaluaciones de los off frentes de interventoría
9. CAMPO DE SOFTBOL 20 DE ENERO EL POZON 
*Este proyecto en su formulación en fase 3 se encuentra en 90%. Este proyecto se esté adelantado con FUNDACION GRUPO SOCIAL y ECOPETROL. En este momento estamos En revisión de los ESTUDIO ESPECIALES por parte de ECOPETROL y contestarte las observaciones efectuadas por revisión.
10. CANCHA MULTIPLE. DEL BARRIO EL CASTELLANA	
*Este proyecto en su formulación en fase 3 se encuentra en 95%. El proyecto se encuentra adelantado para ser presentado a la comunidad y para ser entregado el día 4 de Julio. 
11.. CAMPO DE SOFTBOL CAMPESTRE
*Este proyecto en su formulación en fase 3 se encuentra en 75%. Este proyecto posee Levantamiento topográfico, tiene Diseño arquitectónico y urbanístico, quedando por definir los detalles estructurales y realizar la solicitud de los certificados.
12.. CANCHA MULTIPLE. DE LA CURVA DE SAN FRANCISCO
*Este proyecto en su formulación en fase 3 se encuentra en 90%. El proyecto arquitectónico, los detalles estructurales, el sistema eléctrico, el presupuesto y la presentación del proyecto fue entregado a la SECRETARIA GENERAL DEL DISTRITO. 
13.. CAMPO DE SOFTBOL DEL BARRIO LOS CARACOLES
*Este proyecto en su formulación en fase 3 se encuentra en 65%. Este proyecto tiene Levantamiento Topográfico, se solicitaron las certificaciones pertinentes Se inicio un anteproyecto arquitectónico. Este proyecto se está estructurando para ser entregado a las JAC en el mes agosto.
14.. CANCHA MULTIPLE. DEL LIBANO PLAYAS DE ACAPULCO
*Este proyecto en su formulación en fase 3 se encuentra en 60%. Este proyecto se encuentra adelantado Levantamiento Arquitectónico, Diseño arquitectónico, y presupuesto preliminar.
15.. CAMPO DE SOFTBOL DEL BARRIO EL SOCORRO JUSTO DE AVILA 
*Este proyecto en su formulación en fase 3 se encuentra en 70%. Este proyecto posee Levantamiento topográfico, tiene Diseño arquitectónico y urbanístico, quedando por definir los detalles estructurales y realizar la solicitud de los certificados
16. PISTA DE PATINAJE DEL CAMPESTRE 
*Este proyecto en su formulación en fase 3 se encuentra en 100%. Este proyecto se encuentra formulado para la reparación de la pista, con especificaciones y presupuesto del proyecto 
17. PISTA DE PATINAJE DEL CENTENARIO 
*Este proyecto en su formulación en fase 3 se encuentra en 100%. Este proyecto se encuentra formulado para la reparación de la pista, con especificaciones y presupuesto del proyecto adicional se diseñaron unas bancas de madera plástica como parte integral del proyecto y se realizó presentación y visita de obra del proyecto de las bancas y barandas a los funcionarios de ESSENTIA. 
</t>
  </si>
  <si>
    <t>Observaciones (Abril-Jun 2023)</t>
  </si>
  <si>
    <t xml:space="preserve">% Acumulado (Ene-Mar) 2023 </t>
  </si>
  <si>
    <t>% Acumulado  (Ene-Jun 2023)</t>
  </si>
  <si>
    <t>Se realizó la Audiencia Pública de Rendición de Cuentas de la vigencia 2022, en el segundo trimestre del año 2023 (21 de abril de 2023 ), LINK: https://ider.gov.co/rendicion-de-cuentas-2022/</t>
  </si>
  <si>
    <t>Se realizó  el seguimiento al segundo trimestre del 2023 , luego se envió  por SIGOB  el consolidado del primer trimestre  vigencia 2023 a la Secretaria de Planeación Distrital , posteriormente se entregará en  los diez días del mes de julio de 2023   a la Oficina de Sistema del IDER para que  se públicado  el Plan de Acción a corte 30 de junio de 2023 a través del link de Transparencia .</t>
  </si>
  <si>
    <t>Se continuó en el mes de abril la estrategia comunicacional de la Rendición de Cuentas Año 2022 asi mismo contamos con todas las evidencias dentro de la Pagína web del IDER.(https://ider.gov.co/rendicion-de-cuentas-2022/)</t>
  </si>
  <si>
    <t>Se conformó equipo lider encargado de realizar los ejercicios de rendición de cuentas al interior de la entidad, en reunión realizada el dia martes  21 de marzo de 2023, el grupo consta de 13 participantes.</t>
  </si>
  <si>
    <t xml:space="preserve">Se continuó con el equipo conformado para la preparación, organización y realización  para la Audiencia pública de Rendición de Cuentas Año 2022  </t>
  </si>
  <si>
    <t xml:space="preserve">Se continuó con la preparación de la Audiencia Pública de Rendición de Cuentas en el mes de abril hasta que se llevó a cabo el día 21 de abril de 2023. </t>
  </si>
  <si>
    <t>En la Audiencia  Pública de Rendición de Cuentas de vigencia 2022 , asistieron nuestros grupos de valor donde participación en la sección de preguntas y también pudieron participar nuestros grupos de valor por la plataforma Microsoft Teams  donde se desarrollaron preguntas e inquietudes de nuestras actividades.</t>
  </si>
  <si>
    <t xml:space="preserve">Se realizaron en la primera semana del mes de abril los videos, piezas gráficas y tarjetas de invitación para Audiencia Pública de Rendición de Cuentas. </t>
  </si>
  <si>
    <t xml:space="preserve">Se continuaron las publicaciones de la Audiencia Pública de Rendición de Cuentas en el mes de abril de 2023 y se complementaron con los nuevas realizadas en el mes de abril. </t>
  </si>
  <si>
    <t>La Oficina de Planeación envió  evidencias pendientes de la Audiencia  Pública de Rendición de Cuentas de la vigencia 2023 a la Oficina de Sistemas para que fueran publicadas n el link de Rendición de Cuentas año 2022 , en cuanto al informe  de Oficina de Control Interno quedó realizadó y sera publicado la tercera semana del mes de agosto de 2023.</t>
  </si>
  <si>
    <t xml:space="preserve">% Acumulado 
(Ene - Jun) 2023 </t>
  </si>
  <si>
    <t>En el mes de junio se realizó jornada de sensibilización de nuestro procesos  de MIPG- encuesta FURAG año 2022 con los lideres de cada una de las politicas .</t>
  </si>
  <si>
    <t>Este informe se realiza, se presenta  y se socializa trimestralmente, posteriormente se pública en la página web del IDER.</t>
  </si>
  <si>
    <t>Se tiene programado para el segundo semestre del año 2023.</t>
  </si>
  <si>
    <t>Se tiene programado para el segundo semestre del año 2023. De parte de la oficna Asesora de Planeación del IDER se adelantado parte de este tema.</t>
  </si>
  <si>
    <t>En la página web del IDER encontramos los horarios, trámites y servicios que presta el instituto a la ciudadanía.Se actualiza la página web de manera periódica.</t>
  </si>
  <si>
    <t xml:space="preserve">% Acumulado (Ene-Jun) </t>
  </si>
  <si>
    <t>El  31 de enero de 2023 se publicaron en la página web Institucional, estados financieros y notas contables a corte 31 de diciembre de la vigencia 2022. Se publicaran  los primeros 15 dias hábiles  del mes de abril de 2023  estados financieros y notas contables a corte marzo del 2023 LINK:https://ider.gov.co/ider/.transparencia/presupuesto/estados-finanacieros/</t>
  </si>
  <si>
    <t>Se publicaron en el mes de abril los estados finanacieros  y notas contables del 31 de marzo de 2023 y en los primeros 15 días hábiles de julio de 2023, se publicaran en la página web del IDER los estados financieros y notas contables del segundo   trimestre del año 2023.</t>
  </si>
  <si>
    <t>Se realiza la actualización de acuerdo a cualquier variación de la planta de personal del IDER:</t>
  </si>
  <si>
    <t>El Plan Anticorrupcción se realizó seguimiento al segundo trimestre de la vigencia 2023 y  su seguimineto se publicará a mediados del mes de julio de 2023.</t>
  </si>
  <si>
    <t xml:space="preserve">Se realizan campañas institucionales de prevención de la corrupción y promoción de la transparencia en la entidad internamente de manera trimestral mediante el seguimeinto la Plan Anticorupción de la entidad asi como se realizan el Festival de valores del Código de Integridad.  </t>
  </si>
  <si>
    <t xml:space="preserve">Se realiza seguimiento trimestral de las PQRSD , el cual es publicado en  la página web del IDER (Cumplido - se implementó en el 2022 el aplicativo web para la presentación de las PQRSD -https://ider.gov.co/contactenos/ ) </t>
  </si>
  <si>
    <t xml:space="preserve">Se socializa siempre a través de las redes sociales y la página Web la oferta institucional del IDER y a través de los Comités Interinstitucionales Distritales, </t>
  </si>
  <si>
    <t xml:space="preserve">Se realizó la  clasificación de la información reservada que debe ser apropiadamente protegida de acceso no autorizado. </t>
  </si>
  <si>
    <t>Se realizó diagnóstico del Modelo de Gestión Documental y Administración de Archivos con el Consejo Distrital de Archivos y finalmente se otorgaron unas recomendaciones en el modelo de presentación de las TRD para el proceso de subsanación de glosas.</t>
  </si>
  <si>
    <t xml:space="preserve">Se continua el proceso de subsanación de glosas u observaciones realizadas por parte del Consejo Distrital de Archivos. </t>
  </si>
  <si>
    <t xml:space="preserve">ualización de </t>
  </si>
  <si>
    <t>Se continua con la actualización de los formatos que utilizan  cada una de las depencias del instituto (estandarización y codificación).</t>
  </si>
  <si>
    <t xml:space="preserve">Se realizó capacitación en  fundamentos de archivo y gestión documental, dirigida al personal responsable del manejo y control de los archivos fisicos y digitales de cada una de las oficinas productoras. </t>
  </si>
  <si>
    <t>% Acumulado (Enero - junio )</t>
  </si>
  <si>
    <t>En este trimestre se trabajo en la formalización del empleo y plantas temporales.</t>
  </si>
  <si>
    <t xml:space="preserve">Los  indicadores de Gestión se esta trabajando  la estructura y los procesos. </t>
  </si>
  <si>
    <t xml:space="preserve">Se realizó el Mapa de Riesgo de Procesos , el cual fue aprobado en el Comité Extraordinario  No. 003 del 29 de marzo de 2023, se público en la página web y se realizó su implementación. </t>
  </si>
  <si>
    <t xml:space="preserve">En este segundo  trimestre del año 2023 , se trabajo en la formalización del empleo y plantas temporales </t>
  </si>
  <si>
    <t>% Acumulado  
(Ene- Jun)2023</t>
  </si>
  <si>
    <t xml:space="preserve">En este segundo  trimestre del año 2023 , se trabajó en la formalización del empleo y plantas temporales </t>
  </si>
  <si>
    <t>% Acumulado (Ene-jun) 2023</t>
  </si>
  <si>
    <t>Esta actividad se realizarán  en el segundo semestre del año 2023.</t>
  </si>
  <si>
    <t xml:space="preserve">Se realizó backup de toda la información de la contratación de la vigencia 2023, reposa en el computador de la PU. Asignada a Talento Humano. </t>
  </si>
  <si>
    <t>La Oficina de Sistemas apoyo en la proyección y estructuración de los anexos técnicos para la adquisición de equipos tecnológicos y licencias de software (Microsoft 365 estándar)</t>
  </si>
  <si>
    <t>Se formuló un plan de trabajo para la implemetacion de controles en temas relacionados con el anexo A, derivados de la auditoria interna aplicada por la oficina de Control Interno del IDER.</t>
  </si>
  <si>
    <t>Durante el período de abril a junio de 2023 , no se llevo a cabo ninguna inspección , sin embargo se espera en este segundo semetre realizarlas y contar con los formatos necesarios para dichas inspecciones.</t>
  </si>
  <si>
    <t xml:space="preserve">Durante el periodo de abril a junio  de 2023 no se realizaron capacitaciones . Sin embargo, se han establecido compromisos para llevar a cabo dichas capacitaciones en el próximo semestre de 2023. </t>
  </si>
  <si>
    <t>Durante el periodo de abril a junio no se realizaron las inspecciones . Sin embargo, se han establecido compromisos para llevar a cabo dichas inspecciones en el segundo semestre del año 2023 .</t>
  </si>
  <si>
    <t>Se realizaron diversas reuniones en este período con el enlace de Planeación Maria Ines Osorio, con la finalidad de ir revisando  y consolidado la información de este segundo trimestre  del año 2023 y tener lista  la versión  No. 004. Por lo anterior , al  plan se le debe agregar el  nuevo proceso de funcionaiento para la adquisición de aires acondicionados para las oficinas administrativas del IDER más la incoporación en los proyectos de inversión.</t>
  </si>
  <si>
    <t xml:space="preserve">Enero 2023: 5 mesas de trabajo, Febrero 2023: 9 mesas de trabajos, Marzo 2023: 5 mesas de trabajo. Para un total de19 mesas para este primer trimestre del año 2023. </t>
  </si>
  <si>
    <t xml:space="preserve">Se realizó visita tecnica de acompañamiento a todas las áreas funcionales del Instituto Distrital de Deportes y Recreación - IDER para verficar la aplicación de buenas practicas archivisticas de archivos fisicos y entrega de los archivos digitales correspondiente a la vigencia 2020 para realizar el backup.  </t>
  </si>
  <si>
    <t xml:space="preserve">Se realizaron 16 visitas técnicas en los diferentes archivos de gestión con el fin de verificar el estado de los documentos y aplicación de buenas practicas archivisticas (ley 594 del 2000) en archivos fisicos y digitales, con el fin de realizar un diagnostico integral de cada área. </t>
  </si>
  <si>
    <t>Se realiza control, monitoreo y seguimiento diario a los escenarios deportivos mediante el Plan MPR (Mantenieminto  y Prevencion Recuerrente) a 46 escenarios depórtivos,  para un total de enero a junio de 2023 de 260 escenarios MPR ,como se puede observar en el siguiente LINK: https://docs.google.com/spreadsheets/d/139Wk5Sz0h5w9O9dwyceBwju_ubrXAfPPaIjlpCZfjTQ/edit?invite=CMaP2e8H#gid=1742987249</t>
  </si>
  <si>
    <t>Se realiazó la publicación de los términos de referencia y criterios de evaluacion de la segunda  convocatoria de organismos deportivos.</t>
  </si>
  <si>
    <t xml:space="preserve">Para la primera convocatoria de invitación de organismos deportivos se cumplió con el cronograma en las fechas establecidas, en el proceso de evaluacion y la publicación de la lista de beneficiarios. </t>
  </si>
  <si>
    <t xml:space="preserve">Abril  2023: 3 mesas de trabajo, Mayo 2023: 2 mesas de trabajos, Junio 2023:6 mesas de trabajo. Para un total de11 mesas para este segundo trimestre del año 2023. </t>
  </si>
  <si>
    <t xml:space="preserve">Para esta segunda convocatoria se estan realizando socializaciones y acompañiamientos personalizados a cada organo deportivo, para su debido proceso y adjudicación de documentos y demás referentes. </t>
  </si>
  <si>
    <t>Se realizó socialización de las dos convocatorias: 1. convocatoria dirigida a deportistas (24-02-2023)y 2. convocatoria dirigida a organismos deportivos (16-03-2023).</t>
  </si>
  <si>
    <t xml:space="preserve">En este período no se ha habilitado el proceso de inscripción a Juegos Intercolegiados por parte del Ministerio del Deporte .Se tiene previsto la apertura para el tercer trimestre del 2023. Se estan realizando actividades recreo-deportivas con el objetivo de incentivar la participación de los estudiantes y las Instituciones educativas en los Juegos Intercolegiados viegncia 2023.  </t>
  </si>
  <si>
    <t xml:space="preserve"> Se realizaron reuniones periódicas semanales y mensuales con el equipo Psicosocial, Administrativo y de docentes, para seguimentos y ajustes a los procesos de la EIFD. Para el mes de abril finalizó el periodo de inscripción al nivel de énfasis. </t>
  </si>
  <si>
    <t>Se realizarán  en el segundo semestre del año 2023. .</t>
  </si>
  <si>
    <t xml:space="preserve">
A la fecha se tienen consolidados los 2 informes del Plan de Acción  del año 2023 y el primer trimestre de la vigencia 2023 y el segundo trimestre de 2023 ,  el informe de gestión a corte 15 de febrero de la vigencia 2023 y el informe de gestión a 15 de mayo del año 2023.</t>
  </si>
  <si>
    <t>Para este período se actualizaron 4 proyectos de los 8 con que contamos, .por la prioriozación que se hizo en la incorporación de recursos al presupuesto de inversión del IDER.</t>
  </si>
  <si>
    <t xml:space="preserve">Se continua trajabando bajo la misma dinánimica del trimestre anterior. Se Implementaron los procedimientos al sistema de información, Se programó con los enlaces de cada área las reuniones para revisar la información que se pública.  Se programó con los enlaces de cada área, una reunión y se coordinaron las actividades que realizan en el mes (2-3 reuniones por mes del equipo completo, 4 reuniones por mes con enlaces de areas) e informar los canales habilitados para hacer los requerimientos a la oficina de comunicaciones (Se implementó un formato para la solicitud de productos audiovisules y piezas gráficas)Realizar un diágnóstico sobre las herramientas existentes y conocer la percepción de los funcionarios sobre estas (Se diseñó y se socializó con la dirección general y posterior con los diferentes jefes de área el Plan Estratégico de Comunicaciones 2023, se envío por correo eletrónico el dia 23 de enero de 2023 )  y se encuentra publicada en páagina web institucional LINK:https://ider.gov.co/ider/transparencia/planeacion/. </t>
  </si>
  <si>
    <t>Se realizaron mesas de trabajo para determinar las riesgos de los procesos dentro de estas mesas se  contemplaron la revisión, implementación y actualización de los procesos y procedimientos establecidos en el Manual Versión 2.0 del año 2022.</t>
  </si>
  <si>
    <t xml:space="preserve">Todos los procesos de contratación de la entidad son publicados en página web institucional.Se encuentran publicados en el SECOP II 420 contratos de abril a junio de 2023 por OPS y contratos de bienes y servicios contamos con 9. </t>
  </si>
  <si>
    <t xml:space="preserve">De abril a junio de 2023 ,  no se llevó a cabo  capacitación sobre el tema de Contratación Estatal . </t>
  </si>
  <si>
    <t xml:space="preserve">Se realizaron  dos (2) Comités de Contratación   </t>
  </si>
  <si>
    <t>Observaciones (Julio-Septiembre) 2023</t>
  </si>
  <si>
    <t xml:space="preserve">Se han realizado por parte de la Oficina de Sistemas  campañas de sensibilización y buenas prácticas en temas de seguridad y privacidad de la información, se realizaron 4 campañas. </t>
  </si>
  <si>
    <t>Se realiza publicación y actualización constante de la información mínima en el link "Transparencia y Acceso a la Información Pública" LINK:https://ider.gov.co/ider/transparencia/  Con una periodicidad trimestral</t>
  </si>
  <si>
    <t xml:space="preserve">Se cumplio con la actualización  la página web del IDER de acuerdo  a Resol. 1519 del Mintic. </t>
  </si>
  <si>
    <t>Para la primera convocatoria de invitacion de organismos deportivos se cumplio con el cronograma en las fechas establecidas, en el proceso de evaluacion y la publicacion de la lista de beneficiarios. Para este periodo se esta a la espera de la contaratacion del operador que se  encargará de la provisión de los bienes y servicios para cada uno los  Organismos Deportivos</t>
  </si>
  <si>
    <t>Por medio de Resolución Nº 157 del 06 de junio del 2023,Se realiazo publicación  la lista definitiva de las propuestas aprobadas de las Ligas Deportivas Departamentales de Bolívar y a los Clubes Deportivos de Discapacidad del Distrito de Cartagena de Indias; para acceder a los apoyos y/o incentivos que coadyuven a la obtención de resultados deportivos sobresalientes en los Juegos Deportivos Nacionales y Paranacionales 2023.</t>
  </si>
  <si>
    <t>Se continua trajabando bajo la misma dinánimica del trimestre anterior, Se programó con los enlaces de cada área las reuniones para revisar la información que se pública,  Se coordina con los enlaces de cada área las actividades que realizan en el mes (2-3 reuniones por mes del equipo completo, 4 reuniones por mes con enlaces de areas) e informar los canales habilitados para hacer los requerimientos a la oficina de comunicaciones.</t>
  </si>
  <si>
    <t xml:space="preserve">1. CAMPO DE SOFTBOL DE
LOS CARACOLES: Se termino el diseño arquitectónico final del CAMPO DE SOFTBOL DE
LOS CARACOLES.  2. CAMPO POLIDEPORTIVO DE ORIKA Se inicio el diseño arquitectónico del CAMPO POLIDEPORTIVO DE ORIKA en
las isla grande de las ISLAS DEL ROSARIO. 3. Acompañamiento al recorrido con el contratista de los 15 escenarios CONSORCIO
MEJORAMIENTO HEROICO se realizó visita C.S. LA BOQUILLA, C.S. LOS
BRAVITO, C.S. SAN FRANCISCO, C.S. LOS VETERANOS. C.M. MONSERRATE,
C.M. LOS CARACOLES, C.S. JUSTO DE AVILA 4. Se realizo acompañamiento al recorrido con funcionarios de ECOPETROL a las
CS DE PASACABALLO, CM. MESA VALDEZ.5. Acompañamiento a MEGACONSTRUCIONES para la escogencia de los pisos y
enchapes del ESTADIO DE FUTBOL DE SAN FERNANDO 6. Se realizo supervisión de los trabajos realizado en las obras de garantía de la
CANCHA MULTIPLE OLAYA SECTOR CENTRAL. 7.  Se realizo visita técnica apoyo a la supervisión de los PROYECTOS SAN
FERNANDO. BOMBONERA Y BOCACHICA. 8. Se realizo el informe de avance de los proyectos para reporte del plan de
acción del mes de AGOSTO. 9. Asistencia a reunión de COMITÉ INTERNO en la DIRECCION del IDER. Para
definir prioridades de la OAI. 10. Asistencia al comité interno de la OFICINA ASESORA DE INFRAESTRUCTURA
IDER. 11. Asistencia reunión de presentación del PROYECTO CIUDADELA LA PAZ al personal
de CORVIVIENDA. 12. Asistencia al comité interno de la OFICINA ASESORA DE INFRAESTRUCTURA
IDER. 13. Asistencia al LOS COMITE DE OBRA del contrato 399 y 400 del 2023. 14. Asistencia al LOS COMITE DE OBRA del contrato 458 y 461 del 2023. 15. Atención mesa de trabajo con la FUNDACION GRUPO SOCIAL, ECOPETROL
Y FUNDACION MAGDALENA para revisar compromiso del
PROYECTO CAMPO DE SOFTBOL DEL POZON 20 DE ENERO. 16. Asistencia reunión con el equipo de diseño de ESSENTIA para definir el
diseño arquitectónico de ACCESO PEATONAL VILLA OLIMPICA. 17. Atención mesa de trabajo con la FUNDACION GRUPO SOCIAL Y ECOPETROL
para revisar diseño de unificación del PROYECTO CAMPO DE
SOFTBOL DEL POZON 20 DE ENERO. 18. </t>
  </si>
  <si>
    <t xml:space="preserve">Se realizó especificación de cada activo de la entidad: informacion basica, nivel de clasificación de la información, información relacionada con su ubicación fisica o digital, propietarios, los usuarios y derechos de acceso. </t>
  </si>
  <si>
    <t xml:space="preserve">Se acogieron las observaciones
realizadas por parte del
Concejo Distrital de Archivos y continuamos trabajando en el proceso de  subsanación de glosas para la presentacion de las TRD. </t>
  </si>
  <si>
    <t>En el trimestre anterior se realizaron mesas de trabajo para determinar las riesgos de los procesos dentro de estas mesas se  contemplaron la revisión, implementación y actualización de los procesos y procedimientos establecidos en el Manual Versión 2.0 del año 2022.</t>
  </si>
  <si>
    <t>Se tiene programado para el cuarto trimestre del año 2023.</t>
  </si>
  <si>
    <t>% de avance 
(Julio-Septiembre) 2023</t>
  </si>
  <si>
    <t>% Acumulado  (Ene-Sept2023)</t>
  </si>
  <si>
    <t>Se realizó la Audiencia Pública de Rendición de Cuentas de la vigencia 2022, en el segundo trimestre del año 2023 (21 de abril de 2023 ), LINK: https://ider.gov.co/rendicion-de-cuentas-2022/. Se realizará en esta vigencia  otra Audiencia Pública de Rendciión de Cuentas  correspondiente al  año 2023, el día 13 de diciembre de 2023 .</t>
  </si>
  <si>
    <t xml:space="preserve">% Acumulado 
(Ene - Sept) 2023 </t>
  </si>
  <si>
    <t>En este segundo trimestre se realizó reunión del  Grupo de Integridad donde se fijaron los responsables y las actividads a desarrollar en el segundo semestre del año 2023.</t>
  </si>
  <si>
    <t>Los tramites y los OPAS del instituto se encuentran divulgados y publicados en la página web  y a través de videos en nuestras redes sociales .</t>
  </si>
  <si>
    <t xml:space="preserve">Nota: En este tercer trimestre se hizo ajuste en el indicador 2.5 , porque este procesos se realiza constantemente </t>
  </si>
  <si>
    <t>Se adelanto entre  la Oficina de Sistema y la Oficina Asesora de Planeación , la Estrategia de Participación Ciudadana dentro de la cual se encuentra la atención a la ciudadania.</t>
  </si>
  <si>
    <t xml:space="preserve">% Acumulado (Ene-Sept) </t>
  </si>
  <si>
    <t>Se publicaron los estados financieros  y notas contables a corte 30 de septiembre de 2023 en la página web del IDER .</t>
  </si>
  <si>
    <t>Se realiza de manera períodica falta personal de planta por actualizar la declaeración de bienes y rentas vigencia 2022.</t>
  </si>
  <si>
    <t>Las hojas de vida del personal se encuentran actualizadas y publicadas en la plataforma SIGEP</t>
  </si>
  <si>
    <t>El Plan Anticorrupcción se realizó seguimiento al tercer trimestre de la vigencia 2023 y  su seguimiento se publicará a mediados del mes de octubre de 2023.</t>
  </si>
  <si>
    <t>% Acumulado (Enero - Setp)</t>
  </si>
  <si>
    <t xml:space="preserve">Los  indicadores de Gestión serán un anexo en el Manual de Procesos y Procedimientos Versión 3.0. </t>
  </si>
  <si>
    <t>Se retomo el trabajo de la actualización del   Manual de Procesos y Procedimientos Versión 3.0 ,en este manual se colocaran anexos: La bateria de  indicadores de gestión institucional y la actualización de la matriz de riesgos  institucional.</t>
  </si>
  <si>
    <t xml:space="preserve">Se realizará una  actualización al Mapa de Riesgo de Procesos versión 2.0 </t>
  </si>
  <si>
    <t>En este trimestre se retomo la Política de Racionalización de Tramites  de las areas misionales para ser presentados en una reunión extraordinaria del  comité institucional de gestión y desempeño, en el cuarto trimestre del año 2023.</t>
  </si>
  <si>
    <t>% Acumulado  
(Ene- Sept 2023)</t>
  </si>
  <si>
    <t xml:space="preserve">Esta acción se realizará posterior al resultado de la encuesta de percepción ciudadana. </t>
  </si>
  <si>
    <t>Se realizó socialización del aplicativo para la radicación física de documentos en la recepción del IDER.</t>
  </si>
  <si>
    <t xml:space="preserve">Se implementaron licencias de correos  electrónicos institucionales para la comunicación interna y externa. </t>
  </si>
  <si>
    <t>Desde la Oficina Asesora de Planeación se llevo a cabo seguimiento trimestral de cada una de las acciones e indicadores de corrupción .</t>
  </si>
  <si>
    <t>Dentro del Plan Estratégico de Comunicaciones y Prensa del instituto , se desarrollan campañas de promoción y difusión de los beneficios que tienen los usuarios   en los otros procedimientos administrativos de la oferta institucional  del IDER.</t>
  </si>
  <si>
    <t>% Acumulado (Ene-Sept) 2023</t>
  </si>
  <si>
    <t>Desde la Oficina de archivo se realizaron a cada dependencia del instituto  solicializaciones en el manejo del archivo digital y físico. Así como se esta prestando apoyo técnico para el proceso de empalme.</t>
  </si>
  <si>
    <t>Desde el mes de agosto de 2023, se inicio la feria de valores referentes a lo establecido en el Código de  Integridad y culminará en el cuarte trimestre del 2023. La  metodologia de esta ferría se basa en el trabajo en equipo  entre las depencias  a través de diferentes actividades recreativas  que buscan la integración y la cohesión.</t>
  </si>
  <si>
    <t xml:space="preserve">
A la fecha se tienen consolidados los 9 informes del Plan de Acción  del año 2023,  el primer trimestre de la vigencia 2023 , el segundo trimestre de 2023 y  el tercer trimestre de la vigencia 2023 asi como también con tamos con el informe de gestión a corte 15 de febrero de la vigencia 2023 , el informe de gestión a 15 de mayo del año 2023, y el informe de gestión a 15 de septiembre del año 2023.</t>
  </si>
  <si>
    <t xml:space="preserve">En este período se actualizaron los 6 proyectos del IDER.  </t>
  </si>
  <si>
    <t>El seguimiento se realiza de forma trimestral se realizó (1) un seguimiento a corte junio 30 del 2023, se realiza un informe mensual del comportamiento de redes sociales, se realizaron durante el segundo  trimestre de 2023 (3) informes de redes sociales, el informe trimestral se encuentra publicado en página web institucional, LINK: https://ider.gov.co/ider/transparencia/planeacion/estrategia-comunicacional-ider/</t>
  </si>
  <si>
    <t>El seguimiento se realiza de forma trimestral se realizó (1) un seguimiento a corte septiembre 30 del 2023, se realiza un informe mensual del comportamiento de redes sociales, se realizaron durante el tercer  trimestre de 2023 (3) informes de redes sociales, el informe trimestral se encuentra publicado en página web institucional, LINK: https://ider.gov.co/ider/transparencia/planeacion/estrategia-comunicacional-ider/</t>
  </si>
  <si>
    <t xml:space="preserve"> Se realizaron reuniones periodicas semanales y mensuales con el equipo Psicosocial, Administrativo y de docentes, para seguimentos y ajustes a los procesos de la EIFD. Para el mes agosto  se realizóla jornada de inscripción del segundo periodo y finalizó en el mes de septiembre paral nivel de iniciacion. </t>
  </si>
  <si>
    <t xml:space="preserve">Desde el 1 de julio iniciaron los procesos de Inscripción de los juegos intercolegiados 2023, los cuels se extendieron hasta el 28 de agosto.. Se logró una inscripción de 6,137 estudiantes deportistas y 162 instituciones educativas que participaron de estos juegos para la vigencia 202.. </t>
  </si>
  <si>
    <t>Se realizó socialización y publicacion de las convocatorias: 3° convocatoria dirigida a deportistas (16-08-2023),  4° convocatoria dirigida a deportistas (25-08-2023) y 5° convocatoria dirigida a deportistas (26-09-2023)</t>
  </si>
  <si>
    <t xml:space="preserve">Para estas convocatorias se realizaron socializaciones y acompañiamientos personalizados a cada organo deportivo, para su debido proceso y adjudicacion de documentos y demás referentes. Para la postulación de sus deportitas.se desarrollo un proceso de revisón y validación de los documentos, asi mismo se llevo a cabo  la etapa de subsanacion para cada una de las convocatorias.  </t>
  </si>
  <si>
    <t>Se implementaron las 5 listas de chequeo (planillas, registro fotografico, fichas de inscripción y actas) .                                                                                                                                                                        Para la verificación y revisión de los documentos, se maneja la información en un DRIVE https://drive.google.com/drive/folders/1hUFj25YboXNx8CzfInK_ExbQ5DGWRxic?usp=sharing  para garantizar un soporte de la información y las diferentes listas de chequeos, la actualización de la información es permanente, asi se garantiza el acceso a la información de manera ágil..</t>
  </si>
  <si>
    <t xml:space="preserve">Se realiza control, monitoreo y seguimiento diario a los escenarios deportivos mediaente el Plan MPR (Mantenieminto  y Prevencion Recuerrente) . De enero a septiembre de 2023 realizamos mantenimientos 266.. </t>
  </si>
  <si>
    <t>Se realizó capacitación en fundamentos de archivos fisicos y digitales a través de 18 mesas de trabajos con cada una de las oficinas productoras del Instituto.</t>
  </si>
  <si>
    <t>A corte de Septiembre 30 de 2023 , se realizó  seguimiento al tercer trimestre del  Plan  Anual de Adquisiciones ( Funcionamiento e Inversiòn). Se realizaron diversas reuniones en este período con el enlace de Planeación Maria  y las areas que realizarn este trabajo interdisiciplinario  con la finalidad de ir revisando , organización y articulando la infromación entre las áreas..</t>
  </si>
  <si>
    <t>arial</t>
  </si>
  <si>
    <t>Durante este tercer trimestre se ha realizado inspecciones aleatorias a la información de los trimestres anteriores.</t>
  </si>
  <si>
    <r>
      <t xml:space="preserve">Se realizaron mesas de trabajo virtuales y algunas presenciales  con los lideres de las necesidades a contratar y equipo de contratacion IDER, para hacer la revision de:  necesidades,  y  especificaciones tecnicas que nos permitan una contratacion de bienes y servicios  acorde con la necesidad asi como la normatividad  vigente para la contratación , tipo de proceso, revisión cuidadosa y exhaustiva . En total se realizaron 12 mesas de trabajo: Nuevo proceso </t>
    </r>
    <r>
      <rPr>
        <sz val="10"/>
        <color theme="1"/>
        <rFont val="Arial"/>
        <family val="2"/>
      </rPr>
      <t>CAFETERIA (2),  ADICIONAL DE PAPELERIA (2),  ACCESORIOS  Y EQUIPOS TECNOLOGICOS (2), EXAMENES OCUPACIONALES (2),  ADQUISICION DE EQUIPOS DE AIRE ACONDICIONADO , INSTALACIÒN Y MANTENIMIENTO DE AIRES( 3)</t>
    </r>
    <r>
      <rPr>
        <sz val="12"/>
        <color theme="1"/>
        <rFont val="Arial"/>
        <family val="2"/>
      </rPr>
      <t xml:space="preserve"> Prorroga de Poliza  (1).</t>
    </r>
  </si>
  <si>
    <t xml:space="preserve">Durante el tercer trimestre no se realizaron capacitaciones . Sin embargo, se han establecido compromisos para llevar a cabo dichas capacitaciones en el útimo trimestre de 2023. </t>
  </si>
  <si>
    <t xml:space="preserve">Durante el tercer trimestre no se realizaron capacitaciones . Sin embargo, se han establecido compromisos para llevar a cabo dichas capacitaciones en el último trimestre de 2023. </t>
  </si>
  <si>
    <t>Se realizaron inspecciones de las listas de chequeo  a la información  y documentación recibida.</t>
  </si>
  <si>
    <t xml:space="preserve">Se realizaron 4 comités extraordinarios y uno ordinario </t>
  </si>
  <si>
    <t>Se realizó dentro del  comité de contratación una capacitación sobre el tema de Contratación Estatal, tal como consta en el acta.del comité ordinario del 14 de septiembre de 2023.</t>
  </si>
  <si>
    <t>Se realizaron capacitaciones y/o asesorías  a 60 personas para la conformación de clubes deportivos y  13 resoluciones de reconocimineto  deportivo.</t>
  </si>
  <si>
    <r>
      <t xml:space="preserve">En este  segundo trimestre  del año 2023 , no se realizaron </t>
    </r>
    <r>
      <rPr>
        <sz val="12"/>
        <color rgb="FFFF0000"/>
        <rFont val="Arial"/>
        <family val="2"/>
      </rPr>
      <t xml:space="preserve"> </t>
    </r>
    <r>
      <rPr>
        <sz val="12"/>
        <color theme="1"/>
        <rFont val="Arial"/>
        <family val="2"/>
      </rPr>
      <t>Comités de Conciliación .</t>
    </r>
  </si>
  <si>
    <t>En este  tercer trimestre  del año 2023 , no se realizaron  Comités de Conciliación .</t>
  </si>
  <si>
    <t>En conjunto con la Oficina Juridica y Sistemas se evaluaron los anexos técnicos para la adquisición de antivirus para la sede administrativa del IDER.</t>
  </si>
  <si>
    <t xml:space="preserve">Se encuentran publicados en el SECOP II 3 contratos de julio a septiembre de 2023 por OPS y contratos de bienes y servicios contamos con 15 </t>
  </si>
  <si>
    <t>Se realizo la capacitación de tratamiento de la infromación y confidencialidad en el auditoria interna  llevada a cabo, el día 29 de septiembre de 2023 a las 2:00 p.m. al equipo de asesores externos de la Oficina de Control Interno.</t>
  </si>
  <si>
    <t>Para esta segunda etapa de la contratación, las hoja de vida de cada constritsta de la Oficina de Control Interno se encuentra la Carta de Compromiso de Cumplimineto del Código de Ética del Auditor Interno .(Tres contratistas con sus respectivas carta de compromiso).Las auditorias internas de la oficina de Control Interno se iniciaron a partir del 30 de marzo del 2023. Auditorias realizadas a 30 de junio: Archivo, Sistemas y Comunicacciones y Prensa.</t>
  </si>
  <si>
    <t>Los Asesores externos de la Oficna de control Interno dieron cumplimiento a la frima de la Carta de Compromiso de Cumplimineto del Código de Ética del Auditor Interno .(Tres contratistas con sus respectivas carta de compromiso).</t>
  </si>
  <si>
    <t xml:space="preserve">El  informe  de Oficina de Control Interno dio cumplimento al seguimiento de la  Audiencia Pública de Rendición de Cuentas del año 2022, el cual será públicado antes que termine el mes de octubre  de 2023. </t>
  </si>
  <si>
    <t>Los tramites y los OPAS del instituto se encuentran divulgados y publicados en la página web .</t>
  </si>
  <si>
    <t xml:space="preserve">La información en el Índice de Transparencia Activa (ITA) se reporta en el mes de agosto del 2023. </t>
  </si>
  <si>
    <r>
      <rPr>
        <b/>
        <sz val="12"/>
        <color theme="1"/>
        <rFont val="Arial"/>
        <family val="2"/>
      </rPr>
      <t>Nota :</t>
    </r>
    <r>
      <rPr>
        <sz val="12"/>
        <color theme="1"/>
        <rFont val="Arial"/>
        <family val="2"/>
      </rPr>
      <t xml:space="preserve"> En el indicador 5.1 sufrio una variación porque , este se aplica una vez al año y se realizó en el mes de agosto de 2023.</t>
    </r>
  </si>
  <si>
    <t xml:space="preserve">Se reportó  la información en el Índice de Transparencia Activa (ITA), la cual se realiza de manera anual. </t>
  </si>
  <si>
    <t xml:space="preserve">Se cumplió con la actualización  la página web del IDER de acuerdo  a Resol. 1519 del Mintic. </t>
  </si>
  <si>
    <t>Se llevará a cabo  una capacitación de PQRSD , en el segundo semestre de la vigencia 2023 con los demás empleados o contratistas involucrados en el proceso..</t>
  </si>
  <si>
    <t>Se tiene programado realizar capacitaciones relacionadas con el mejoramiento al servicio al ciudadano en el  segundo trimestre del  2023.</t>
  </si>
  <si>
    <t>En este trimestre se realizaron dos (2)  capacitaciones relacionada al mejoramiento al servicio al ciudadano</t>
  </si>
  <si>
    <t>Se tiene programado realizar capacitaciones relacionadas con el mejoramiento al servicio al ciudadano en el  segundo semestre del  2023.</t>
  </si>
  <si>
    <t>Se tiene programado realizar la capacitación  en el segundo trimestre del 2023.</t>
  </si>
  <si>
    <t>Se tiene programado realizar la capacitación  en el segundo semestre del 2023.</t>
  </si>
  <si>
    <t>En el mes de enero y febrero se realizaron jornadas de inducción y sensibilización a los funcionarios y contratistas de las siguientes áreas: Juridica, recreación, comunicaciones y prensa, deporte orientadas al conocimiento de como debe ser la calidad del servicio</t>
  </si>
  <si>
    <t>Para este tercer trimestre se realizaron  aproximadamente 15 mesas de trabajo.</t>
  </si>
  <si>
    <t xml:space="preserve">Los que más tiempo de respuesta generan son reconocimiento deportivo puesto que depende de la aprobación de documentos   </t>
  </si>
  <si>
    <t xml:space="preserve">Todos los OPA Identificados están relacionados con los indicadores de Doing Business puesto que facilitan la generación de negocios a los diferentes partes interesadas  </t>
  </si>
  <si>
    <t>Los trámites con mayor cantidad de quejas reconocimiento deportivo e impuestos y espectáculos públicos</t>
  </si>
  <si>
    <t>Se identificaron  reconocimiento deportivo e impuestos y espectáculos públicos con la mayor tarifa para los usuarios</t>
  </si>
  <si>
    <t>Reconocimiento deportivo e impuestos y espectáculos públicos generan mayores costos internos en su ejecución para la entidad</t>
  </si>
  <si>
    <t xml:space="preserve">Se priorizo para la vigencia Reconocimiento deportivo e impuestos y espectáculos públicos </t>
  </si>
  <si>
    <t xml:space="preserve">Se tiene coordinado con el área de sistema en el último trimestre la Revisión del registro de los trámites y otros procedimientos administrativos en el Sistema Único de Información de Trámites (SUIT) </t>
  </si>
  <si>
    <t>Se tiene coordinado con el área de sistema en el último trimestre registrar en el Sistema Único de Información de Trámites - SUIT la estrategia de racionalización de trámites</t>
  </si>
  <si>
    <t xml:space="preserve">Mediante informe internos se hacen observaciones a reconocimiento deportivo e impuestos y espectáculos públicos que permiten generar mejoramiento </t>
  </si>
  <si>
    <t xml:space="preserve">Se realiza  registro de revisión ,verificación y validación de OPA </t>
  </si>
  <si>
    <t>En la página  Web : ider.gov.co se garantiza accesibilidad y usabilidad 24/7</t>
  </si>
  <si>
    <t xml:space="preserve">La oferta misional no admite tramitadores y/o terceros que se benefician de los usuarios del trámite gracia a los controles establecidos </t>
  </si>
  <si>
    <t>Se tiene diseñada la campaña y esta Se trabajará entre el mes de octubre y noviembre con la oficina de comunicaciones y prensa la estrategia comunicacional que se va ha aplicar para realizar campañas de difusión y apropiación de las mejoras de los trámites para los usuarios</t>
  </si>
  <si>
    <t xml:space="preserve">Las área misionales del instituto entregaron la información pertinente de sus protocolos y requisitos de sus oferta para que la comunidad pueda acceder a la oferta institucional la cual se encuentra publicada en la página web del IDER </t>
  </si>
  <si>
    <t xml:space="preserve">En este trimestre del año se realizó la revisión, de los productos identificados por parte de la Oficina Asesora de Planeación, campamentos juveniles, escuela recreativa, hábitos y estilos de vida saludable, jóvenes saludables. </t>
  </si>
  <si>
    <t xml:space="preserve">Desde la Oficina Asesora de Planeación se verifico con reconocimiento deportivo e impuestos y espectáculos públicos la información de entrada desarrollo y salidas estas se encuentran asociadas a un trámite </t>
  </si>
  <si>
    <t xml:space="preserve">Se tiene coordinado con el área de sistema cargar 5 OPA en el último trimestre </t>
  </si>
  <si>
    <t xml:space="preserve">Se reviso la totalidad dejando como concluyente Que no todos  los tramites y otros procedimientos administrativos identificados en el inventario se encuentran registrados en el SUIT por lo que cargaran en la plataforma en coordinación con el área de sistema   </t>
  </si>
  <si>
    <r>
      <t xml:space="preserve">No es aplicable presentar esta solicitud a función publica porque ninguno de los trámites y otros procedimientos identificados en el inventario no están registrados y su norma de creación es posterior al año 2005 </t>
    </r>
    <r>
      <rPr>
        <b/>
        <sz val="9"/>
        <color theme="1"/>
        <rFont val="Arial"/>
        <family val="2"/>
      </rPr>
      <t>N/A</t>
    </r>
  </si>
  <si>
    <t xml:space="preserve">Se realizó la  verificación del cumplimiento con lo dispuesto en el artículo 40 del Decreto - Ley 019 de 2012  con el apoyo del área de  Sistema </t>
  </si>
  <si>
    <t>Esta información se pública en la página del IDER en la ventana de transparencia y se realiza monitoreo y revisión y se actualiza con una frecuencia trimestral por parte del equipo de planeación en coordinación del área de Sistema</t>
  </si>
  <si>
    <t>Se realizó el seguimiento y se socializará en el mes de mayo de 2023.</t>
  </si>
  <si>
    <t xml:space="preserve">Se realizará en el segundo semestre del año 2023, diseño y presentación del informe. </t>
  </si>
  <si>
    <t>Los análisis con más frecuencia de solicitud están asociados a reconocimiento deportivo e impuestos y espectáculos públicos</t>
  </si>
  <si>
    <r>
      <t xml:space="preserve">No es aplicable puesto que No se tiene identificado zonas que estén en conflicto en el Distrito </t>
    </r>
    <r>
      <rPr>
        <b/>
        <sz val="9"/>
        <color theme="1"/>
        <rFont val="Arial"/>
        <family val="2"/>
      </rPr>
      <t>N/A</t>
    </r>
  </si>
  <si>
    <t>Todos los OPA Identificados obedece a la oferta Misional y están relacionados con las metas de los Planes de Desarrollo (nacionales o territoriales)</t>
  </si>
  <si>
    <t xml:space="preserve">los OPA identificados todos están incluidos dentro de los Centros Integrados de Servicio al Ciudadano ( NUCLEOS) </t>
  </si>
  <si>
    <t xml:space="preserve">Todos los OPA Identificados hacen parte de la Ruta de la Excelencia o Mapa de ruta que adelanta el Ministerio de Tecnologías de la Información y las Comunicaciones - DNP y Función Pública porque están asociados a la generación de valor al ciudadano </t>
  </si>
  <si>
    <t xml:space="preserve">Se obtuvo información que permitió identificar que  reconocimiento deportivo e impuestos y espectáculos públicos requieren mayor atención en razón a su complejidad, costos y afectación de la competitividad </t>
  </si>
  <si>
    <t xml:space="preserve">La Oficina de Control Interno realizará seguimiento al cumplimiento del trimestre(Los primeros quince días siguientes al cumplimiento del trimestre). </t>
  </si>
  <si>
    <t>La Oficina de Control Interno realiza seguimiento trimestral así como sus respectivos  informes.</t>
  </si>
  <si>
    <t xml:space="preserve">Estamos a la espera de aprobación de metodología para  la consulta en el mes de abril de 2023. </t>
  </si>
  <si>
    <t>En el último trimestre  del año 2023 en coordinación con el área de sistema se estar realizando Consultar a la ciudadanía sobre cuáles son los trámites más engorrosos, complejos, costosos, que afectan la competitividad, etc.</t>
  </si>
  <si>
    <t>Se estableció la estrategia de racionalización de trámites cumpliendo con los parámetros establecidos por la política de racionalización de trámites.</t>
  </si>
  <si>
    <t xml:space="preserve">Se presentara en el ultimo trimestre en reunión de comité de racionalización Instructivos OPA  registrando en acta de comité los ajustes necesarios </t>
  </si>
  <si>
    <t>La Oficina Asesora de Planeación trabajo en una  propuesta de consulta de percepción ciudadana para entregársela a la  Oficina de  Comunicaciones y Prensa en el mes de octubre de 2023 para su revisión y diseño.</t>
  </si>
  <si>
    <t xml:space="preserve">Esta actividad se llevará a cabo en el mes de septiembre de 2023 después de presentada , socializada y aprobada la versión 3.0 del Manual de Procesos y Procedimientos de la entidad además de los resultados de la consulta ciudadana </t>
  </si>
  <si>
    <t xml:space="preserve">Se amplío con 5 Instructivos OPA la accesibilidad de los canales de servicio para la prestación de la oferta Misional Asociada a Otros Procedimientos Administrativos </t>
  </si>
  <si>
    <t xml:space="preserve">El  Formulario de PQRSD implementado y publicado en la página web del IDER, para la atención a  la ciudadanía en general. </t>
  </si>
  <si>
    <t xml:space="preserve">Se tiene previsto realizar en este  último trimestre el diligenciamiento de los datos de operación de los trámites y otros procedimientos en el SUIT se tiene adelantado instructivos físico considerando los criterios que se deben diligenciar. </t>
  </si>
  <si>
    <t xml:space="preserve">Se trabaja en la implementación de una metodología para cuantificar los beneficios de la racionalización hacia los usuarios, en términos de reducciones de costos, tiempos, requisitos, interacciones con la entidad y desplazamientos la cual estar lista en septiembre del 2023.  </t>
  </si>
  <si>
    <t>Se cuentan habilitado en línea mecanismos que permitan cuantificar los beneficios de la racionalización hacia los usuarios, en términos de reducciones de costos, tiempos, requisitos, interacciones con la entidad y desplazamientos 24/7</t>
  </si>
  <si>
    <t>Se aplicará en el mes de mayo una metodología que mida y evalué la disminución de tramitadores y/o terceros que se benefician de los usuarios del trámite.</t>
  </si>
  <si>
    <t>Se aplicará en el mes de mayo una metodología medir y evaluar la disminución de las actuaciones de corrupción que se puedan estar presentando. La oficina de Control Interno realiza seguimiento al cumplimiento del trimestre (Los primeros quince días siguientes al cumplimiento del trimestre ).</t>
  </si>
  <si>
    <t>Se trabajará entre el mes de octubre y noviembre con la oficina de comunicaciones y prensa la estrategia comunicacional que se va ha aplicar para realizar campañas de difusión y estrategias que busquen la apropiación de las mejoras de los trámites en los servidores públicos de la entidad responsables de su implementación.</t>
  </si>
  <si>
    <t>Se tiene diseñada la campaña y esta Se trabajará entre el mes de octubre y noviembre con la oficina de comunicaciones y prensa la estrategia comunicacional que se va ha aplicar para realizar campañas de difusión y estrategias que busquen la apropiación de las mejoras de los trámites en los servidores públicos de la entidad responsables de su implementación.</t>
  </si>
  <si>
    <t xml:space="preserve">Se llevo a  cabo las mesas de trabajo para la revisión de la información  Con el equipo de Recreación y Deporte Con lo que se  dejo la Identificación de 5 OPA asociados a la oferta Misional 1 de Deporte y 4 de Recreación los cuales se encuentran dirigido a los ciudadanos y grupos de valor </t>
  </si>
  <si>
    <t>La Oficina de Comunicaciones y Prensa en conjunto con la Oficina de Sistemas, día a dia publican  a través de la página web  del IDER y las redes sociales cada una de las acciones y actividades realizadas  manteniendo informada a la ciudadanía del Distrito de Cartagena de Indias. Contamos con un micrositio donde podemos encontrar todo lo realizado en el año 2023 , a través del siguiente enlace se puede observar  toda la información  realizada por la Oficina de Comunicaciones y Prensa http://gestion.ider.gov.co/</t>
  </si>
  <si>
    <t xml:space="preserve">% de avance 
(Oct-Dic)2023 </t>
  </si>
  <si>
    <t>% Acumulado  (Ene-Diciembre2023)</t>
  </si>
  <si>
    <t>Se realizó la Audiencia Pública de Rendición de Cuentas de la vigencia 2023,, el día 13 de diciembre de 2023 a través de la plataforma virtual Microsoft Teams . A través del siguiente link podrán observar esta audiencia.:https://ider.gov.co/rendicion-de-cuentas-2023/</t>
  </si>
  <si>
    <t>Se realizó la Audiencia Pública de Rendición de Cuentas de la vigencia 2023, el día 13 de diciembre de 2023 a través de la plataforma virtual Microsoft Teams . A través del siguiente link podrán observar esta audiencia.:https://ider.gov.co/rendicion-de-cuentas-2023/</t>
  </si>
  <si>
    <t xml:space="preserve">El  informe  de Oficina de Control Interno dio cumplimento al seguimiento de la  Audiencia Pública de Rendición de Cuentas del año 2023, el cual será públicado , En la primera semana del mes de enero de 2024. </t>
  </si>
  <si>
    <t>Se realizó la Audiencia Pública de Rendición de Cuentas de la vigencia 2023, el día 13 de diciembre de 2023 a través de la plataforma virtual Microsoft Teams . A través del siguiente link podrán observar esta audiencia.:https://ider.gov.co/rendicion-de-cuentas-2023/, se cumplieron con todas las etapa del proceso de Rendición de Cuentas, Por lo anterior anexo el cronograma con las etapas de la realización de la audiencia pública https://ider.gov.co/wp-content/uploads/2023/12/CRONOGRAMA-DE-RENDICION-DE-CUENTAS-ANO-2023-AJUSTADO-20231204.xlsx</t>
  </si>
  <si>
    <t>En el  Comité Institucional de Gestión y Desempeño (CIGD) del 7 de diciembre de 2023 , se presente y se socializó el Manual de Procesos y Procedimientos versión 3.0 , el cual fue aprobado  mediante la Resolución No. 355 del 20 de diciembre del 2023.A continuación, los enlaces: 1. Resolución:https://ider.gov.co/wp-content/uploads/2023/12/RES.-355-actualiza-Mapa-de-Procesos-del-IDER.pdf2. Manual: https://ider.gov.co/wp-content/uploads/2023/12/2-%20ESPLOFPMS%20-%2001%20-%20Manual%20de%20Procesos%20y%20Procedimientos%203.0.rar</t>
  </si>
  <si>
    <t xml:space="preserve">Se realizó una  reunion el día 20 de diciembre con el Grupo de Racionalización de Trámite, para  socializar los cinco (5) OPAS identificados e inventariados por la Oficina Asesora de Planeación.Después de surtir cada de las etapa de este proceso, se  aprobaron  a través de la Resolución No. 364 del 29 de diciembre de 2023.De esto se logro colocar los instrutivos en la plataforma SUIT a través de la gestión de formularios.  </t>
  </si>
  <si>
    <t>% ACUMULADO  - ENERO A DICIEMBRE DE 2023</t>
  </si>
  <si>
    <t xml:space="preserve">El 3 de  septiembre  del 2023,  se resocializo   a  los líderes de procesos de recreación y deporte en mesa de trabajo la racionalización de tramites. </t>
  </si>
  <si>
    <t xml:space="preserve">Se establecen Instructivos OPAS donde se definen puntos de atención y requisitos  que se solicitan a los usuarios para acceder a la oferta misional </t>
  </si>
  <si>
    <t xml:space="preserve">Los que más tiempo de respuesta generan sigue siendo el tema de reconocimiento deportivo puesto que depende de la aprobación de documentos </t>
  </si>
  <si>
    <t>Todos los OPAS  Identificados están incluidos dentro de los Centros Integrados de Servicio al Ciudadano</t>
  </si>
  <si>
    <t xml:space="preserve">Se identifico que los OPAS guardan relación con los indicadores de Doing Business puesto que facilitan la generación de negocios a los diferentes partes interesadas  </t>
  </si>
  <si>
    <t xml:space="preserve">Los resultados estadísticos obtenidos durante este periodo muestran que los trámites con mayor cantidad de quejas son reconocimiento deportivo e impuestos y espectáculos públicos. </t>
  </si>
  <si>
    <t>Se realizo consulta ciudadana del 20 al 27 de Diciembre del 2023 , pero no se presento ningún acto administrativo que modifican los trámites, siguiendo los lineamientos del Decreto 270 de 2017</t>
  </si>
  <si>
    <t xml:space="preserve">Se diligencian los datos de operación de los trámites y otros procedimientos en el SUIT a través de los instructivos físico considerando los criterios que se deben diligenciar. </t>
  </si>
  <si>
    <t>En las mesas de trabajo se revisa la información sobre misión, funciones, procesos misionales que facilita la orientación para de la identificación de los OPAS</t>
  </si>
  <si>
    <t>% Acumulado  
(Ene- Dic 2023)</t>
  </si>
  <si>
    <t xml:space="preserve">El día 3 de octubre del 2023 se envío el formato de identificación de OPA, y se solicito de manera formal al PE.de  Recreación y su enlace el envío del formato diligenciado de los OPA del área. </t>
  </si>
  <si>
    <t>En este trimestre del año, se realizó la revisión, donde se evidencia que estos inician por la solicitud del usuario, tienen soporte normativo, el solicitante ejerce un derecho y estos son oponibles o demandables por el usuario</t>
  </si>
  <si>
    <t>Se reviso y se evidencio que lo productos identificados corresponden a procedimientos administrativos de la oferta misional del instituto.</t>
  </si>
  <si>
    <t xml:space="preserve">Se realizó el cargue de Instructivos OPAS a través de los formularios en la plataforma SUIT de los 5 Instructivos - OPAS </t>
  </si>
  <si>
    <t>Se revisó y se evidencio que los 5 Instructivos OPAS ya se encuentran registrados en SUIT . Anexo el enlace de la resolución:  https://ider.gov.co/wp-content/uploads/2023/12/RES.-364-REQUISITOS-OPAS.pdf</t>
  </si>
  <si>
    <t xml:space="preserve">En el  Comité Institucional de Gestión y Desempeño (CIGD) del 7 de diciembre de 2023 , se presente y se socializó el Manual de Procesos y Procedimientos versión 3.0 , el cual fue aprobado  mediante la Resolución No. 355 del 20 de diciembre del 2023.A continuación, los enlaces: 1. Resolución:https://ider.gov.co/wp-content/uploads/2023/12/RES.-355-actualiza-Mapa-de-Procesos-del-IDER.pdf2. Manual: https://ider.gov.co/wp-content/uploads/2023/12/2-%20ESPLOFPMS%20-%2001%20-%20Manual%20de%20Procesos%20y%20Procedimientos%203.0.rar, </t>
  </si>
  <si>
    <t>No es aplicable presentar esta solicitud a Función Pública,  porque ninguno de los trámites y otros procedimientos identificados en el inventario no están registrados y su norma de creación es posterior al año 2005 N/A.</t>
  </si>
  <si>
    <t>Se realizo por parte del equipo de planeación la revisión del registro de los trámites y otros procedimientos administrativos en el Sistema Único de Información de Trámites (SUIT).</t>
  </si>
  <si>
    <t>Esta información se mantiene públicada  en la página del IDER en la ventana de transparencia y se realiza monitoreo, revisión y se actualiza con una frecuencia trimestral por parte del equipo de planeación en coordinación del área de Sistema</t>
  </si>
  <si>
    <t xml:space="preserve">Los análisis con más frecuencia de solicitud esta asociado a la estrategia Escuela de Iniciación y Formación  Deportiva y la solicitud de prestamos de escenarios deportivos. </t>
  </si>
  <si>
    <t>No es aplicable puesto que no se tiene identificado zonas que estén en conflicto en el Distrito N/A</t>
  </si>
  <si>
    <t>Los OPAS Identificados obedecen a la oferta Misional y están relacionados con las metas de los Planes de Desarrollo (nacionales o territoriales).</t>
  </si>
  <si>
    <t>Los OPAS Identificados hacen parte de la Ruta de la Excelencia o Mapa de Ruta que adelanta el Ministerio de Tecnologías de la Información y las Comunicaciones - DNP y Función Pública porque están asociados a la generación de valor al ciudadano.</t>
  </si>
  <si>
    <t>Se identifico durante este trimestre que reconocimiento deportivo e impuestos y espectáculos públicos,requieren mayor atención en razón a su complejidad, costos y afectación de la competitividad.</t>
  </si>
  <si>
    <t xml:space="preserve">A través de informe interno, se hacen observaciones a reconocimiento deportivo e impuestos y espectáculos públicos que permiten generar mejoramiento así mismo lo realizan las auditoria externa. </t>
  </si>
  <si>
    <t>Reconocimiento Deportivo e Impuestos y Espectáculos Públicos presentan la mayor tarifa para los usuarios.</t>
  </si>
  <si>
    <t>Se realizo consulta del 20 al 27 de diciembre de 2023 de percepción ciudadana, en la cual se pregunto cuáles son los trámites más engorrosos, complejos, costosos, que afectan la competitividad, etc.</t>
  </si>
  <si>
    <t>Estos Trámites como lo son : Reconocimiento Deportivo e Impuesto  y Espectáculos Público,  generan mayores costos internos en su ejecución para la entidad.</t>
  </si>
  <si>
    <t>Se realizo priorización en la vigencia 2023 sobre los trámites de Reconocimiento Deportivo e Impuestos y Espectáculos Públicos.</t>
  </si>
  <si>
    <t>Se estableció la Estrategia de Racionalización de Trámites cumpliendo con los parámetros establecidos por la Política de Racionalización de Trámites.</t>
  </si>
  <si>
    <t>Se logró, con el apoyo del área de sistema registrar  la estrategia de racionalización de trámite en el Sistema Único de Información de Trámites - SUIT</t>
  </si>
  <si>
    <t>Se presento en reunión de Grupo de Racionalización de Trámites,  los Instructivos OPA y se estableció resolución para adopción de trámites y OPAS. Anexo resolución:  https://ider.gov.co/wp-content/uploads/2023/12/RES.-364-REQUISITOS-OPAS.pdf</t>
  </si>
  <si>
    <t>Se realiza  resolución para la adopción de los trámites y OPAS. Anexo la resolución: https://ider.gov.co/wp-content/uploads/2023/12/RES.-364-REQUISITOS-OPAS.pdf</t>
  </si>
  <si>
    <t>Se presenta ampliación de cobertura con 5 Instructivos OP,  lo que mejora sustancialmente la accesibilidad de los canales de servicio para la prestación de la Oferta Misional asociada a Otros Procedimientos Administrativos-OPA.</t>
  </si>
  <si>
    <t xml:space="preserve">Se busca integrar los trámites con el SIRD del IDER </t>
  </si>
  <si>
    <t>Se continua garantizando accesibilidad en la página  Web :www. ider.gov.co, se garantiza accesibilidad y usabilidad 24/7.</t>
  </si>
  <si>
    <t xml:space="preserve">Se renovaron las licencias  de los correos  electrónicos institucionale, para la comunicación interna y externa. </t>
  </si>
  <si>
    <t>Se encuentra habilitado en línea mecanismos estadísticos que nos permiten mediante el SIDR cuantificar los beneficios de la racionalización hacia los usuarios, en términos de reducciones de costos, tiempos, requisitos, interacciones con la entidad y desplazamientos 24/7.</t>
  </si>
  <si>
    <t xml:space="preserve">La oferta misional y/o institucional, no admite tramitadores y/o terceros que se benefician de los usuarios del trámite, gracias a los controles establecidos. </t>
  </si>
  <si>
    <t>Desde la Oficina Asesora de Planeación, se llevó a cabo seguimiento trimestral de cada una de las acciones e indicadores de riesgos de  corrupción .</t>
  </si>
  <si>
    <t>Se desarrollan campañas de promoción y difusión de los beneficios que tienen los usuarios  en los otros procedimientos administrativos de la oferta institucional y/o misional  del IDER.</t>
  </si>
  <si>
    <t>Se realizó  campaña en el mes de octubre y noviembre con la Oficina de Comunicaciones y Prensa de difusión y estrátegias que busquen la apropiación de las mejoras de los trámites en los servidores públicos de la entida, responsables de su implementación.</t>
  </si>
  <si>
    <r>
      <rPr>
        <sz val="24"/>
        <rFont val="Arial"/>
        <family val="2"/>
      </rPr>
      <t>Se encuentra publicada en la Carta de Trato Digno al Ciudadano</t>
    </r>
    <r>
      <rPr>
        <u/>
        <sz val="24"/>
        <color theme="10"/>
        <rFont val="Arial"/>
        <family val="2"/>
      </rPr>
      <t xml:space="preserve"> </t>
    </r>
    <r>
      <rPr>
        <u/>
        <sz val="24"/>
        <rFont val="Arial"/>
        <family val="2"/>
      </rPr>
      <t>https://ider.gov.co/wp-content/uploads/2022/09/Carta_trato_digno.pdf</t>
    </r>
  </si>
  <si>
    <t>En este trimestre anterior  se realizaron dos (2)  capacitaciones relacionada al mejoramiento al servicio al ciudadano</t>
  </si>
  <si>
    <t xml:space="preserve">% Acumulado 
(Ene - Dic) 2023 </t>
  </si>
  <si>
    <t>Es importante resaltar que  en el desarrollo de los comites institucionales de gestión y desempeñ,  se trabaja en la transparencia  y en el derecho de acceso a la información del instituto, en conjunto con la Oficina de Sistemas y la Oficina de Comunicaciones y Prensa.</t>
  </si>
  <si>
    <t xml:space="preserve">Se trabajó desde la Oficina Asesora de Planeación,  con las Oficinas de Deportes y Recreación, la Política de Racionalización de Trámite  asi como esta influye en los procesos de manera transparente y ayudan a que  las persoans puedan tener acceso a los servicios prestados por el  IDER a la ciudadanía. </t>
  </si>
  <si>
    <t>En este tercer trimestre se realizo reunion del grupo de integridad y se concreto toda la programacon y desarrollo del Código de Integridad y las actividades de los valores que finaliza el próximo 3 de noviembre.</t>
  </si>
  <si>
    <t>Se realizó con el apoyo de las áreas , la sensibilización e interiorización de los valores del Código de Integridad. Las áreas llevaron a cabo diferentes actividades con la finalidad que los funcionarios y contratistas afianzaran los valores. Por lo cual anexo el enlace de las actividades: https://ider.gov.co/ider/bienestar-institucional/</t>
  </si>
  <si>
    <t>Este informe se realiza, se presenta  y se socializa trimestralmente, posteriormente se pública en la página web del IDER. Anexo: Informes de PQRSD: https://ider.gov.co/ider/transparencia/instrumentos-de-gestion-de-informacion-publica/informes-peticiones-quejas-reclamos-denuncias-y-solicitudes-de-acceso-a-la-informacion/</t>
  </si>
  <si>
    <t xml:space="preserve">Hay un equipo interdisiciplinario de la Dirección Administrativa y Financiera. que trabaja  en los procesos de atención al ciudadano </t>
  </si>
  <si>
    <t>La Consulta de Percepción ciudadano no arrojo mejora en los procesos que soportan la entrega de productos  y/o servicios. Anexo evaluacion de la consulta : https://ider.gov.co/wp-content/uploads/2023/12/INFORME-DE-EVALUACION-DE-CONSULTA-DE-PERCEPCION-CIUDADANA-ANO-2023-IDER-F.pdf.</t>
  </si>
  <si>
    <t>Se logró, con el apoyo del área de sistema registrar cinco (5) OPAS a  la estrategia de Racionalización de Trámite en el Sistema Único de Información de Trámites - SUIT</t>
  </si>
  <si>
    <t>Se realizó en el mes de diciembre de 2023, como se  podrán observar a través del siguiente enlace: https://forms.office.com/pages/responsepage.aspx?id=PiVgcdTnIEuHtGf14D0gDP-ChFWKa5JGoEQbwSmmZvBUOEVUVkpSNFQxS0RNVjRYSjhOV1hQVUZYRC4u</t>
  </si>
  <si>
    <t>Se encuentra publicada en la Carta de Trato Digno al Ciudadano https://ider.gov.co/wp-content/uploads/2022/09/Carta_trato_digno.pdf</t>
  </si>
  <si>
    <t>Se continua trabajando  entre  la Oficina de Sistema y la Oficina Asesora de Planeación , la Estrategia de Participación Ciudadana dentro de la cual se encuentra la atención a la ciudadania</t>
  </si>
  <si>
    <t xml:space="preserve">Dentro del Comité Institucional de Gestión y Desempeño, se sensibiliza y fortalece la aplicación de la Ley 1712 de 2014" Derecho de acceso a la infromación pública, los procedimietos para el el ejercicio y garantía del derecho y las excepciones a la publicidad de información asi como realizamos la actualización de la página web del IDER de manera constante. </t>
  </si>
  <si>
    <t xml:space="preserve">% Acumulado (Ene-Dic ) </t>
  </si>
  <si>
    <t>Se publicaran  los estados financieros  y notas contables a corte 31 de diciembre de 2023 en la página web del IDER  (Primera semana de enero de 2024).</t>
  </si>
  <si>
    <t>Las hojas de vida del personal se encuentran actualizadas y publicadas en la plataforma SIGEP asi com o las hojas de vida de los contratistas del instituto.</t>
  </si>
  <si>
    <t>El Plan Anticorrupcción se realizó seguimiento al cuarto trimestre de la vigencia 2023 y  su seguimiento se publicará  en la primera semana del mes de enero de 2024.</t>
  </si>
  <si>
    <t>Se llevo a cabo  una capacitación  interna de PQRSD con los contratistas involucrados en el proceso.</t>
  </si>
  <si>
    <t>Se llevo a cabo  una capacitación interna de PQRSD con los contratistas involucrados en el proceso.</t>
  </si>
  <si>
    <t xml:space="preserve">La información en el Índice de Transparencia Activa (ITA) se reportará en el mes de agosto del 2023. </t>
  </si>
  <si>
    <t>Se realizó en el mes de agosto de 2023.</t>
  </si>
  <si>
    <t xml:space="preserve">Esta capacitación se realizo en el primer , segundo y tercer trimestre del año 2023. </t>
  </si>
  <si>
    <t>% Acumulado (Ene-Dic) 2023</t>
  </si>
  <si>
    <t>Observaciones (Oct-Dic ) 2023</t>
  </si>
  <si>
    <t>Desde la Oficina de archivo se realizaron a cada dependencia del instituto  solicializaciones en el manejo del archivo digital y físico. Así como se  presto apoyo  técnico para el proceso de empalme y los archicvos digitales del instituto producidos durante el periodo de 2020 a 2023.</t>
  </si>
  <si>
    <t>En este trimestre se continuó con la  feria de valores referentes a lo establecido en el Código de  Integridad.</t>
  </si>
  <si>
    <t xml:space="preserve">
A la fecha se tienen consolidados los 12 informes del Plan de Acción  del año 2023,  el primer trimestre de la vigencia 2023 , el segundo trimestre de 2023 , el tercer trimestre y el cuarto trimestre de la vigencia 2023 asi como también contamos  con el informe de gestión a corte 15 de febrero de la vigencia 2023 , el informe de gestión a 15 de mayo del año 2023, y el informe de gestión a 15 de septiembre del año 2023.</t>
  </si>
  <si>
    <t>En este período,  se realizó el  cierre de los ocho (8) proyectos de inversión del Instituto de la vigencia 2023 y se actualizaron los presupuestos  de los ocho (8) proyectos de Inversión para la vigencia 2024.</t>
  </si>
  <si>
    <t>El seguimiento se realiza de forma trimestral se realizó (1) un seguimiento a corte diciembre 31 del 2023, se realiza un informe mensual del comportamiento de redes sociales, se realizaron durante el cuarto  trimestre de 2023 (4) informes de redes sociales, el informe trimestral se encuentra publicado en página web institucional, LINK: https://ider.gov.co/ider/transparencia/planeacion/estrategia-comunicacional-ider/</t>
  </si>
  <si>
    <t xml:space="preserve"> Se realizaron reuniones periodicas semanales y mensuales con el equipo Psicosocial, Administrativo y de docentes, para seguimentos y ajustes a los procesos de la EIFD.</t>
  </si>
  <si>
    <t xml:space="preserve"> 
Se finalizaron las competencias de los juegos Intercolegiados vigencia 2023, con fecha del 30 de noviembre del 2023</t>
  </si>
  <si>
    <t>Durante este período se publicó el listado total de 81 atletas beneficiados correspondientes a la Quinta Invitación Pública para apoyo y/o incentivos a Juegos Nacionales y Paranacionales 2023.
Durante este período se publicó el listado total de 2 atletas beneficiados correspondientes a la Invitación Pública para apoyo y/o incentivos Padal Panamericano 2023, Se publico la segunda invitación mundialista con la resolución N° 296 de octubre 25 de 2023 por medio de la cual se publica el listado de los atletas clasificados y/o seleccionados para representar a Colombia en los campeonatos mundiales de su respectivo deporte y que tengan previsto desarrollarse entre agosto y diciembre de 2023; para acceder a los apoyos y/o estímulos establecidos. Listado Apoyos Mundialistas de 2 atletas. Link https://ider.gov.co/wp-content/uploads/2023/10/RES.-296-Publicacion-atletas-beneficiados-Padal-Mundial-segunda-invitacion.pdf
Se publico la primera invitación mundialista con la resolución N° 244 de agosto 25 de 2023 por medio de la cual se publica el listado de los atletas clasificados y/o seleccionados para representar a Colombia en los campeonatos mundiales de su respectivo deporte y que tengan previsto desarrollarse entre agosto y diciembre de 2023; para acceder a los apoyos y/o estímulos establecidos. Listado Apoyos Mundialistas de 6 atletas. Link https://ider.gov.co/wp-content/uploads/2023/08/RES.-244-Publicacion-atletas-beneficiados-Padal-Mundial.pdf , A corte 29 de diciembre se realizaron
1.	Durante este período se hizo entrega de estímulos a 64 atletas apoyados por el IDER que obtuvieron medalla en los Juegos Nacionales y Paranacionales 2023. 
2.	Cinco (5) atletas de deporte adaptado renunciaron a los apoyos por no reunir los requisitos de acceso al no haber clasificado finalmente a las Justas.</t>
  </si>
  <si>
    <t xml:space="preserve">Para estas convocatorias y/o invitaciones publicas, se realizaron socializaciones y acompañiamientos personalizados a cada organo deportivo, para su debido proceso y adjudicacion de documentos y demás referentes. Para la postulación de sus deportitas.se desarrollo un proceso de revisón y validación de los documentos, asi mismo se llevo a cabo  la etapa de subsanacion para cada una de las convocatoriasy/o invitaciones públicas.  </t>
  </si>
  <si>
    <r>
      <rPr>
        <b/>
        <u/>
        <sz val="12"/>
        <color theme="1"/>
        <rFont val="Arial"/>
        <family val="2"/>
      </rPr>
      <t>A corte 29 de diciembre se realizaron:</t>
    </r>
    <r>
      <rPr>
        <sz val="12"/>
        <color theme="1"/>
        <rFont val="Arial"/>
        <family val="2"/>
      </rPr>
      <t>1.Durante este período se hizo entrega de estímulos a 64 atletas apoyados por el IDER que obtuvieron medalla en los Juegos Nacionales y Paranacionales 2023. 
2.	Cinco (5) atletas de deporte adaptado renunciaron a los apoyos por no reunir los requisitos de acceso al no haber clasificado finalmente a las Justas.</t>
    </r>
    <r>
      <rPr>
        <b/>
        <u/>
        <sz val="12"/>
        <rFont val="Arial"/>
        <family val="2"/>
      </rPr>
      <t>A corte 20 de noviembre se realizaron:</t>
    </r>
    <r>
      <rPr>
        <sz val="12"/>
        <color theme="1"/>
        <rFont val="Arial"/>
        <family val="2"/>
      </rPr>
      <t>Durante este período se publicó el listado total de 2 atletas beneficiados correspondientes a la Invitación Pública para apoyo y/o incentivos Padal Mundial.</t>
    </r>
    <r>
      <rPr>
        <b/>
        <u/>
        <sz val="12"/>
        <color theme="1"/>
        <rFont val="Arial"/>
        <family val="2"/>
      </rPr>
      <t>A corte 20 de octubre se realizaron:</t>
    </r>
    <r>
      <rPr>
        <sz val="12"/>
        <color theme="1"/>
        <rFont val="Arial"/>
        <family val="2"/>
      </rPr>
      <t>Se inició el trámite para el pago de estímulos a ochenta y tres (83) atletas adscritos a las Ligas Deportivas Departamentales, clasificados a Campeonatos Juegos Deportivos Nacionales y Paranacionales 2023 y Juegos Panamericanos Santiago 2023.</t>
    </r>
  </si>
  <si>
    <t xml:space="preserve">Se realiza control, monitoreo y seguimiento diario a los escenarios deportivos mediaente el Plan MPR (Mantenieminto  y Prevencion Recuerrente) . De enero a diciembre de 2023 realizamos mantenimientos 268. </t>
  </si>
  <si>
    <t>ESTADIO DE FUTBOL SAN FERNANDO: El proyecto de construcción con el contrato 399. Y de interventoría 400; con un avance de ejecución del 58.00% Se inicio la instalación del césped sintético, se está realizando el Re parcheo de los desniveles del terreno de juego. Reparación de muros interior y exteriores, instalación de cielo Razo reparación de la estructura metálica, CANCHA MULTIPLE LA BOMBONERA: El proyecto de construcción con el contrato 399. Y de interventoría 400; con un avance de ejecución del 59.00% el avance este marcado por la culminación de la instalación del cerramiento, y la fundidas del urbanismo, fundida de bancas, CANCHA MULTIPLE DE    BOCACHICA: El proyecto de construcción con el contrato 399 Y de interventoría 400; con un avance de ejecución del 71.00% el avance se encuentra la instalación del cerramiento, la fundidas de los andenes y bancas del urbanismo y la instalación eléctrica, CANCHA MULTIPLE. DEL BARRIO EL CARMELO: Proyecto de reconstrucción de escenario deportivo con el contrato de obra 458-2023, los alcances del proyecto incluyen cerramiento del escenario, alumbrado , placa deportiva, urbanismo, recientemente se realizó adición contractual de un muro de contención para preservar la estabilidad estructural del escenario y sus componentes, el proyecto actualmente se encuentra en un porcentaje ejecutado de 65.55% dentro del cual se encuentran ejecutados los trabajos de placa de juego, vigas de cerramiento, mallas de cerramiento Anti impacto, juegos de graderías, formalete ría de bancas públicas, y urbanismo del escenario. CANCHA MULTIPLE. DEL CAMPESTRE 5° ETAPA: El proyecto es por recursos propios, con el contrato de obra 458-2023 y el contrato de interventoría 461-2023. El proyecto se encuentra actualmente en un porcentaje de ejecución del 64.34% dentro del cual se encuentran ejecutados trabajos de fundido de placa deportiva, instalación de mallas de cerramiento, instalación de postes de alumbrado, trazado y excavación para cimentación de graderías.</t>
  </si>
  <si>
    <t>Para este cuarto trimestre se realizaron  aproximadamente 15 mesas de trabajo.</t>
  </si>
  <si>
    <t>A corte de diciembre 31  de 2023 , se realizó  seguimiento al cuarto trimestre  del  Plan  Anual de Adquisiciones ( Funcionamiento e Inversiòn). Se realizaron diversas reuniones en este período con el enlace de Planeación Maria Inés y las áreas que realizarn este trabajo interdisiciplinario  con la finalidad de ir revisando , organización y articulando la infromación entre las áreas..</t>
  </si>
  <si>
    <t>Se realizaron mesas de trabajo virtuales y algunas presenciales  con los lideres de las necesidades a contratar y equipo de contratacion IDER, para hacer la revision de:  necesidades,  y  especificaciones tecnicas que nos permitan una contratacion de bienes y servicios  acorde con la necesidad asi como la normatividad  vigente para la contratación , tipo de proceso, revisión cuidadosa y exhaustiva . En total se realizaron varias mesas de trabajo: IMPLEMENTACIÓN DEPORTIVA, EQUIPO DE SONIDO, AGROQUIMICOS, FERRETERIA, QUIMICOS DE PISCINAS, MAQUINAS PARA CORTE DE GRAMADO, MOBILIARIO DEPORTIVO,MANTENIMIENTO DE PANTALLAS, MANTENIMIENTO DE MAQUINAS CORTADORAS DE CESPED Y  LUBRICANTES.</t>
  </si>
  <si>
    <t>Durante este cuarto  trimestre se ha realizado inspecciones aleatorias a la información de los trimestres anteriores.</t>
  </si>
  <si>
    <t>Durante este período se realizaron varias capacitaciones del personal de la Oficina de Sistemas con la Alcaldía Mayor de Cartagena de Indias , sobre la seguridad digital y backup.</t>
  </si>
  <si>
    <t>Se realizó dentro del  comité de contratación una capacitación sobre el tema de Contratación Estatal y supervisión tal como consta en el acta.del comité ordinario del 14 de septiembre de 2023.</t>
  </si>
  <si>
    <t>Se han realizado por parte de la Oficina de Sistemas procesos de   sensibilización y  y afienzamiento de buenas prácticas en temas de seguridad y privacidad de la información.</t>
  </si>
  <si>
    <t>En conjunto con la Oficina Juridica y las demás dependencias del instituto,  se evaluaron los anexos técnicos para la adquisición de bienes y servicios en este cuarto trimestre.</t>
  </si>
  <si>
    <t xml:space="preserve">Se realizó backup de toda la información de las dependecias del IDER , el cual contiene la información detallada de los procesos de cada una de las dependencias durante el año 2020 al 2023. Esta infromación se encuentra en un disco extraible. </t>
  </si>
  <si>
    <t>Toda la información de contratistas y personal de planta se encuentra actualizada en bases de datos en la Oficina Asesora Jurídica  y la Oficina de Talento Humano.</t>
  </si>
  <si>
    <t>Los Asesores externos de la Oficna de control Interno dieron cumplimiento a la firma de la Carta de Compromiso de Cumplimineto del Código de Ética del Auditor Interno .(Tres contratistas con sus respectivas carta de compromiso).</t>
  </si>
  <si>
    <t xml:space="preserve">En este último trimestre del año 2023 , se realizó mesas de trabajo con los diferentes áreas del IDER  en donde se logro ac tualizar algunos procesos y se acogieron a las reccomendaciones de las auditorias realizadas por la Oficna de Control Interno y la Contraloría Distrital en sus distintas auditorías. </t>
  </si>
  <si>
    <t xml:space="preserve">Durante este período se continuo con el apoyo a organismos deportivos de manera más agil y de acuerdo a los planes de actividades entregados a la Oficina de Deportes sobre la participación en diferentes eventos y/o torneos.  </t>
  </si>
  <si>
    <t>Se realizaron capacitaciones y/o asesorías  a 19 personas para la conformación de clubes deportivos y  30 resoluciones de reconocimiento  deportivo.</t>
  </si>
  <si>
    <t xml:space="preserve"> Se realizaron  dos (2) Comités de Contratación  extraordinarios  y uno (1) ordinario. </t>
  </si>
  <si>
    <t>Se encuentran publicados en el SECOP II 53 contratos de octubre a diciembre  de 2023 por OPS y contratos de bienes y servicios contamos con 14 con imputación presupuestal  y dos(2) contratos con valor cero , para un total de 16 contratos</t>
  </si>
  <si>
    <t xml:space="preserve">
1. Numero de capacitaciones realizar sobre el manejo adecuado de los registros del sistema de gestión  y uso adecuado del back up / Número total de capacitaciones programadas sobre el manejo adecuado de los registros del sistema de gestión  y uso adecuado del back up.
</t>
  </si>
  <si>
    <t>En este  cuarto  trimestre  del año 2023 , se  realizaron  dos (2) Comités de Conciliación .</t>
  </si>
  <si>
    <t>Durante este año 2023, se realizaron capacitaciones y/o asesorías  a 100 personas aproximadamente  para la conformación de clubes deportivos y  68 resoluciones de reconocimento  deportivo aproximadamente en la vigencia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</si>
</sst>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quot; de &quot;m"/>
    <numFmt numFmtId="165" formatCode="dd/mm/yyyy;@"/>
  </numFmts>
  <fonts count="90">
    <font>
      <sz val="12"/>
      <color theme="1"/>
      <name val="Calibri"/>
      <family val="2"/>
      <scheme val="minor"/>
    </font>
    <font>
      <sz val="12"/>
      <color theme="1"/>
      <name val="Calibri"/>
      <family val="2"/>
      <scheme val="minor"/>
    </font>
    <font>
      <sz val="10"/>
      <name val="Arial"/>
      <family val="2"/>
    </font>
    <font>
      <sz val="12"/>
      <color theme="1"/>
      <name val="Arial"/>
      <family val="2"/>
    </font>
    <font>
      <sz val="12"/>
      <color theme="8" tint="-0.499984740745262"/>
      <name val="Calibri"/>
      <family val="2"/>
      <scheme val="minor"/>
    </font>
    <font>
      <b/>
      <sz val="12"/>
      <color theme="8" tint="-0.499984740745262"/>
      <name val="Calibri"/>
      <family val="2"/>
      <scheme val="minor"/>
    </font>
    <font>
      <b/>
      <sz val="14"/>
      <color theme="8" tint="-0.499984740745262"/>
      <name val="Calibri"/>
      <family val="2"/>
      <scheme val="minor"/>
    </font>
    <font>
      <b/>
      <sz val="16"/>
      <name val="Arial Narrow"/>
      <family val="2"/>
    </font>
    <font>
      <b/>
      <sz val="12"/>
      <name val="Arial Narrow"/>
      <family val="2"/>
    </font>
    <font>
      <b/>
      <sz val="14"/>
      <name val="Arial Narrow"/>
      <family val="2"/>
    </font>
    <font>
      <b/>
      <sz val="12"/>
      <color theme="1"/>
      <name val="Arial Narrow"/>
      <family val="2"/>
    </font>
    <font>
      <sz val="12"/>
      <color rgb="FFFF0000"/>
      <name val="Arial"/>
      <family val="2"/>
    </font>
    <font>
      <sz val="12"/>
      <color theme="1"/>
      <name val="Arial Narrow"/>
      <family val="2"/>
    </font>
    <font>
      <b/>
      <sz val="11"/>
      <color theme="0"/>
      <name val="Arial Narrow"/>
      <family val="2"/>
    </font>
    <font>
      <sz val="10"/>
      <color theme="1"/>
      <name val="Arial Narrow"/>
      <family val="2"/>
    </font>
    <font>
      <b/>
      <sz val="14"/>
      <color theme="1"/>
      <name val="Arial Narrow"/>
      <family val="2"/>
    </font>
    <font>
      <sz val="11"/>
      <name val="Arial Narrow"/>
      <family val="2"/>
    </font>
    <font>
      <sz val="11"/>
      <color theme="1"/>
      <name val="Arial Narrow"/>
      <family val="2"/>
    </font>
    <font>
      <sz val="14"/>
      <color theme="1"/>
      <name val="Arial Narrow"/>
      <family val="2"/>
    </font>
    <font>
      <b/>
      <sz val="18"/>
      <color theme="0"/>
      <name val="Arial Narrow"/>
      <family val="2"/>
    </font>
    <font>
      <b/>
      <sz val="12"/>
      <color rgb="FF000000"/>
      <name val="Arial Narrow"/>
      <family val="2"/>
    </font>
    <font>
      <b/>
      <sz val="11"/>
      <color rgb="FF000000"/>
      <name val="Arial Narrow"/>
      <family val="2"/>
    </font>
    <font>
      <sz val="9"/>
      <color rgb="FF000000"/>
      <name val="Arial Narrow"/>
      <family val="2"/>
    </font>
    <font>
      <sz val="12"/>
      <color rgb="FF000000"/>
      <name val="Arial Narrow"/>
      <family val="2"/>
    </font>
    <font>
      <b/>
      <sz val="11"/>
      <color theme="1"/>
      <name val="Arial Narrow"/>
      <family val="2"/>
    </font>
    <font>
      <b/>
      <sz val="9"/>
      <color theme="1"/>
      <name val="Arial Narrow"/>
      <family val="2"/>
    </font>
    <font>
      <b/>
      <sz val="9"/>
      <color theme="0"/>
      <name val="Arial Narrow"/>
      <family val="2"/>
    </font>
    <font>
      <sz val="12"/>
      <color theme="1"/>
      <name val="Times"/>
      <family val="1"/>
    </font>
    <font>
      <b/>
      <sz val="9"/>
      <name val="Arial "/>
    </font>
    <font>
      <b/>
      <sz val="10"/>
      <name val="Arial"/>
      <family val="2"/>
    </font>
    <font>
      <sz val="12"/>
      <color theme="1"/>
      <name val="Arial "/>
    </font>
    <font>
      <sz val="9"/>
      <color theme="1"/>
      <name val="Arial"/>
      <family val="2"/>
    </font>
    <font>
      <sz val="9"/>
      <color theme="1"/>
      <name val="Arial "/>
    </font>
    <font>
      <sz val="8"/>
      <color theme="1"/>
      <name val="Arial "/>
    </font>
    <font>
      <sz val="8"/>
      <color rgb="FF000000"/>
      <name val="Arial "/>
    </font>
    <font>
      <sz val="9"/>
      <color rgb="FF000000"/>
      <name val="Arial"/>
      <family val="2"/>
    </font>
    <font>
      <sz val="9"/>
      <color indexed="8"/>
      <name val="Arial"/>
      <family val="2"/>
    </font>
    <font>
      <sz val="8"/>
      <color theme="1"/>
      <name val="Arial"/>
      <family val="2"/>
    </font>
    <font>
      <sz val="9"/>
      <color theme="1"/>
      <name val="Times"/>
      <family val="1"/>
    </font>
    <font>
      <sz val="8"/>
      <name val="Arial Narrow"/>
      <family val="2"/>
    </font>
    <font>
      <sz val="11"/>
      <name val="Arial"/>
      <family val="2"/>
    </font>
    <font>
      <sz val="8"/>
      <name val="Arial"/>
      <family val="2"/>
    </font>
    <font>
      <b/>
      <sz val="8"/>
      <name val="Arial"/>
      <family val="2"/>
    </font>
    <font>
      <sz val="11"/>
      <color theme="1"/>
      <name val="Arial"/>
      <family val="2"/>
    </font>
    <font>
      <sz val="8"/>
      <color rgb="FF000000"/>
      <name val="Arial"/>
      <family val="2"/>
    </font>
    <font>
      <b/>
      <sz val="12"/>
      <color theme="9" tint="-0.499984740745262"/>
      <name val="Arial Narrow"/>
      <family val="2"/>
    </font>
    <font>
      <b/>
      <sz val="8"/>
      <color theme="1"/>
      <name val="Arial"/>
      <family val="2"/>
    </font>
    <font>
      <sz val="10"/>
      <color theme="1"/>
      <name val="Times"/>
      <family val="1"/>
    </font>
    <font>
      <sz val="10"/>
      <color rgb="FF002060"/>
      <name val="Times"/>
      <family val="1"/>
    </font>
    <font>
      <sz val="10"/>
      <color rgb="FF000000"/>
      <name val="Arial "/>
    </font>
    <font>
      <sz val="10"/>
      <color theme="1"/>
      <name val="Arial"/>
      <family val="2"/>
    </font>
    <font>
      <b/>
      <sz val="11"/>
      <name val="Calibri"/>
      <family val="2"/>
      <scheme val="minor"/>
    </font>
    <font>
      <b/>
      <sz val="8"/>
      <name val="Arial "/>
    </font>
    <font>
      <sz val="12"/>
      <color rgb="FF002060"/>
      <name val="Calibri"/>
      <family val="2"/>
      <scheme val="minor"/>
    </font>
    <font>
      <b/>
      <sz val="12"/>
      <color theme="1"/>
      <name val="Arial"/>
      <family val="2"/>
    </font>
    <font>
      <sz val="8"/>
      <name val="Arial "/>
    </font>
    <font>
      <sz val="8"/>
      <name val="Calibri"/>
      <family val="2"/>
      <scheme val="minor"/>
    </font>
    <font>
      <sz val="9"/>
      <name val="Arial"/>
      <family val="2"/>
    </font>
    <font>
      <b/>
      <sz val="16"/>
      <color theme="1"/>
      <name val="Arial"/>
      <family val="2"/>
    </font>
    <font>
      <b/>
      <sz val="12"/>
      <color theme="1"/>
      <name val="Calibri"/>
      <family val="2"/>
      <scheme val="minor"/>
    </font>
    <font>
      <sz val="9"/>
      <color rgb="FF000000"/>
      <name val="Arial "/>
    </font>
    <font>
      <sz val="9"/>
      <name val="Arial "/>
    </font>
    <font>
      <b/>
      <sz val="14"/>
      <color theme="1"/>
      <name val="Arial"/>
      <family val="2"/>
    </font>
    <font>
      <b/>
      <sz val="18"/>
      <color theme="1"/>
      <name val="Arial Narrow"/>
      <family val="2"/>
    </font>
    <font>
      <sz val="18"/>
      <color theme="1"/>
      <name val="Arial Narrow"/>
      <family val="2"/>
    </font>
    <font>
      <sz val="12"/>
      <name val="Arial"/>
      <family val="2"/>
    </font>
    <font>
      <u/>
      <sz val="12"/>
      <color theme="1"/>
      <name val="Arial"/>
      <family val="2"/>
    </font>
    <font>
      <u/>
      <sz val="12"/>
      <color theme="10"/>
      <name val="Calibri"/>
      <family val="2"/>
      <scheme val="minor"/>
    </font>
    <font>
      <b/>
      <sz val="12"/>
      <name val="Calibri"/>
      <family val="2"/>
      <scheme val="minor"/>
    </font>
    <font>
      <sz val="14"/>
      <color theme="1"/>
      <name val="Arial"/>
      <family val="2"/>
    </font>
    <font>
      <b/>
      <sz val="14"/>
      <color theme="1"/>
      <name val="Calibri"/>
      <family val="2"/>
      <scheme val="minor"/>
    </font>
    <font>
      <sz val="12"/>
      <color theme="1"/>
      <name val="Ariañl "/>
    </font>
    <font>
      <sz val="12"/>
      <color rgb="FF000000"/>
      <name val="Arial"/>
      <family val="2"/>
    </font>
    <font>
      <b/>
      <sz val="9"/>
      <color theme="1"/>
      <name val="Arial"/>
      <family val="2"/>
    </font>
    <font>
      <sz val="24"/>
      <color theme="1"/>
      <name val="Arial"/>
      <family val="2"/>
    </font>
    <font>
      <sz val="24"/>
      <name val="Arial"/>
      <family val="2"/>
    </font>
    <font>
      <u/>
      <sz val="24"/>
      <color theme="10"/>
      <name val="Arial"/>
      <family val="2"/>
    </font>
    <font>
      <u/>
      <sz val="24"/>
      <name val="Arial"/>
      <family val="2"/>
    </font>
    <font>
      <sz val="24"/>
      <color theme="1"/>
      <name val="Calibri"/>
      <family val="2"/>
      <scheme val="minor"/>
    </font>
    <font>
      <b/>
      <sz val="24"/>
      <color theme="1"/>
      <name val="Calibri"/>
      <family val="2"/>
      <scheme val="minor"/>
    </font>
    <font>
      <sz val="20"/>
      <color theme="1"/>
      <name val="Arial"/>
      <family val="2"/>
    </font>
    <font>
      <b/>
      <sz val="22"/>
      <name val="Arial"/>
      <family val="2"/>
    </font>
    <font>
      <sz val="12"/>
      <name val="Calibri"/>
      <family val="2"/>
      <scheme val="minor"/>
    </font>
    <font>
      <b/>
      <sz val="12"/>
      <name val="Arial"/>
      <family val="2"/>
    </font>
    <font>
      <sz val="24"/>
      <color theme="1"/>
      <name val="Arial Narrow"/>
      <family val="2"/>
    </font>
    <font>
      <b/>
      <u/>
      <sz val="12"/>
      <color theme="1"/>
      <name val="Arial"/>
      <family val="2"/>
    </font>
    <font>
      <b/>
      <u/>
      <sz val="12"/>
      <name val="Arial"/>
      <family val="2"/>
    </font>
    <font>
      <b/>
      <sz val="36"/>
      <color theme="1"/>
      <name val="Calibri"/>
      <family val="2"/>
      <scheme val="minor"/>
    </font>
    <font>
      <b/>
      <sz val="16"/>
      <color theme="1"/>
      <name val="Calibri"/>
      <family val="2"/>
      <scheme val="minor"/>
    </font>
    <font>
      <b/>
      <sz val="26"/>
      <color theme="1"/>
      <name val="Arial Narrow"/>
      <family val="2"/>
    </font>
  </fonts>
  <fills count="31">
    <fill>
      <patternFill patternType="none"/>
    </fill>
    <fill>
      <patternFill patternType="gray125"/>
    </fill>
    <fill>
      <patternFill patternType="solid">
        <fgColor theme="0"/>
        <bgColor indexed="64"/>
      </patternFill>
    </fill>
    <fill>
      <patternFill patternType="solid">
        <fgColor theme="8" tint="0.39997558519241921"/>
        <bgColor indexed="64"/>
      </patternFill>
    </fill>
    <fill>
      <patternFill patternType="solid">
        <fgColor rgb="FFFFFF00"/>
        <bgColor indexed="64"/>
      </patternFill>
    </fill>
    <fill>
      <patternFill patternType="solid">
        <fgColor rgb="FF00B050"/>
        <bgColor indexed="64"/>
      </patternFill>
    </fill>
    <fill>
      <patternFill patternType="solid">
        <fgColor rgb="FFFF0000"/>
        <bgColor indexed="64"/>
      </patternFill>
    </fill>
    <fill>
      <patternFill patternType="solid">
        <fgColor rgb="FFEB6E19"/>
        <bgColor indexed="64"/>
      </patternFill>
    </fill>
    <fill>
      <patternFill patternType="solid">
        <fgColor rgb="FFFFC00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A6A6A6"/>
        <bgColor indexed="64"/>
      </patternFill>
    </fill>
    <fill>
      <patternFill patternType="solid">
        <fgColor rgb="FF00FF00"/>
        <bgColor indexed="64"/>
      </patternFill>
    </fill>
    <fill>
      <patternFill patternType="solid">
        <fgColor theme="8" tint="0.59999389629810485"/>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rgb="FFFFFFFF"/>
        <bgColor rgb="FF000000"/>
      </patternFill>
    </fill>
    <fill>
      <patternFill patternType="solid">
        <fgColor theme="4" tint="0.79998168889431442"/>
        <bgColor indexed="64"/>
      </patternFill>
    </fill>
    <fill>
      <patternFill patternType="solid">
        <fgColor theme="6" tint="0.79998168889431442"/>
        <bgColor indexed="64"/>
      </patternFill>
    </fill>
    <fill>
      <patternFill patternType="solid">
        <fgColor theme="4" tint="0.39997558519241921"/>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theme="5" tint="0.79998168889431442"/>
        <bgColor indexed="64"/>
      </patternFill>
    </fill>
    <fill>
      <patternFill patternType="solid">
        <fgColor theme="9" tint="0.39997558519241921"/>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2" tint="-9.9978637043366805E-2"/>
        <bgColor indexed="64"/>
      </patternFill>
    </fill>
    <fill>
      <patternFill patternType="solid">
        <fgColor theme="7" tint="0.59999389629810485"/>
        <bgColor indexed="64"/>
      </patternFill>
    </fill>
    <fill>
      <patternFill patternType="solid">
        <fgColor theme="8"/>
        <bgColor indexed="64"/>
      </patternFill>
    </fill>
    <fill>
      <patternFill patternType="solid">
        <fgColor theme="5"/>
        <bgColor indexed="64"/>
      </patternFill>
    </fill>
    <fill>
      <patternFill patternType="solid">
        <fgColor theme="9"/>
        <bgColor indexed="64"/>
      </patternFill>
    </fill>
  </fills>
  <borders count="95">
    <border>
      <left/>
      <right/>
      <top/>
      <bottom/>
      <diagonal/>
    </border>
    <border>
      <left/>
      <right style="thin">
        <color auto="1"/>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right/>
      <top style="thin">
        <color auto="1"/>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top style="thin">
        <color indexed="64"/>
      </top>
      <bottom style="thin">
        <color auto="1"/>
      </bottom>
      <diagonal/>
    </border>
    <border>
      <left style="thin">
        <color theme="1"/>
      </left>
      <right style="thin">
        <color theme="1"/>
      </right>
      <top/>
      <bottom/>
      <diagonal/>
    </border>
    <border>
      <left style="thin">
        <color theme="1"/>
      </left>
      <right/>
      <top/>
      <bottom style="thin">
        <color theme="1"/>
      </bottom>
      <diagonal/>
    </border>
    <border>
      <left/>
      <right style="thin">
        <color theme="1"/>
      </right>
      <top style="thin">
        <color theme="1"/>
      </top>
      <bottom/>
      <diagonal/>
    </border>
    <border>
      <left style="thin">
        <color theme="1"/>
      </left>
      <right style="thin">
        <color indexed="64"/>
      </right>
      <top/>
      <bottom/>
      <diagonal/>
    </border>
    <border>
      <left/>
      <right style="thin">
        <color theme="1"/>
      </right>
      <top/>
      <bottom/>
      <diagonal/>
    </border>
    <border>
      <left style="thin">
        <color theme="1"/>
      </left>
      <right style="thin">
        <color indexed="64"/>
      </right>
      <top/>
      <bottom style="thin">
        <color indexed="64"/>
      </bottom>
      <diagonal/>
    </border>
    <border>
      <left style="thin">
        <color theme="1"/>
      </left>
      <right style="thin">
        <color theme="1"/>
      </right>
      <top style="thin">
        <color theme="1"/>
      </top>
      <bottom style="thin">
        <color theme="1"/>
      </bottom>
      <diagonal/>
    </border>
    <border>
      <left style="thin">
        <color theme="1"/>
      </left>
      <right/>
      <top style="thin">
        <color theme="1"/>
      </top>
      <bottom/>
      <diagonal/>
    </border>
    <border>
      <left/>
      <right/>
      <top style="thin">
        <color theme="1"/>
      </top>
      <bottom/>
      <diagonal/>
    </border>
    <border>
      <left style="thin">
        <color theme="1"/>
      </left>
      <right/>
      <top style="thin">
        <color theme="1"/>
      </top>
      <bottom style="thin">
        <color indexed="64"/>
      </bottom>
      <diagonal/>
    </border>
    <border>
      <left/>
      <right/>
      <top style="thin">
        <color theme="1"/>
      </top>
      <bottom style="thin">
        <color indexed="64"/>
      </bottom>
      <diagonal/>
    </border>
    <border>
      <left/>
      <right style="thin">
        <color theme="1"/>
      </right>
      <top style="thin">
        <color theme="1"/>
      </top>
      <bottom style="thin">
        <color indexed="64"/>
      </bottom>
      <diagonal/>
    </border>
    <border>
      <left style="thin">
        <color indexed="64"/>
      </left>
      <right/>
      <top/>
      <bottom/>
      <diagonal/>
    </border>
    <border>
      <left style="thin">
        <color indexed="64"/>
      </left>
      <right style="thin">
        <color theme="1"/>
      </right>
      <top style="thin">
        <color indexed="64"/>
      </top>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theme="1"/>
      </top>
      <bottom style="thin">
        <color theme="1"/>
      </bottom>
      <diagonal/>
    </border>
    <border>
      <left style="thin">
        <color indexed="64"/>
      </left>
      <right style="thin">
        <color theme="1"/>
      </right>
      <top/>
      <bottom/>
      <diagonal/>
    </border>
    <border>
      <left style="thin">
        <color theme="1"/>
      </left>
      <right/>
      <top/>
      <bottom/>
      <diagonal/>
    </border>
    <border>
      <left style="thin">
        <color indexed="64"/>
      </left>
      <right style="thin">
        <color theme="1"/>
      </right>
      <top/>
      <bottom style="thin">
        <color indexed="64"/>
      </bottom>
      <diagonal/>
    </border>
    <border>
      <left style="thin">
        <color theme="1"/>
      </left>
      <right style="thin">
        <color theme="1"/>
      </right>
      <top/>
      <bottom style="thin">
        <color indexed="64"/>
      </bottom>
      <diagonal/>
    </border>
    <border>
      <left style="thin">
        <color theme="1"/>
      </left>
      <right/>
      <top/>
      <bottom style="thin">
        <color indexed="64"/>
      </bottom>
      <diagonal/>
    </border>
    <border>
      <left/>
      <right style="thin">
        <color theme="1"/>
      </right>
      <top/>
      <bottom style="thin">
        <color theme="1"/>
      </bottom>
      <diagonal/>
    </border>
    <border>
      <left style="thin">
        <color theme="1"/>
      </left>
      <right style="thin">
        <color indexed="64"/>
      </right>
      <top style="thin">
        <color theme="1"/>
      </top>
      <bottom/>
      <diagonal/>
    </border>
    <border>
      <left/>
      <right/>
      <top/>
      <bottom style="thin">
        <color theme="1"/>
      </bottom>
      <diagonal/>
    </border>
    <border>
      <left/>
      <right style="thin">
        <color indexed="64"/>
      </right>
      <top style="thin">
        <color theme="1"/>
      </top>
      <bottom/>
      <diagonal/>
    </border>
    <border>
      <left/>
      <right style="thin">
        <color indexed="64"/>
      </right>
      <top/>
      <bottom/>
      <diagonal/>
    </border>
    <border>
      <left/>
      <right style="thin">
        <color indexed="64"/>
      </right>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style="hair">
        <color theme="1"/>
      </right>
      <top style="hair">
        <color theme="1"/>
      </top>
      <bottom style="hair">
        <color theme="1"/>
      </bottom>
      <diagonal/>
    </border>
    <border>
      <left style="hair">
        <color theme="1"/>
      </left>
      <right style="hair">
        <color theme="1"/>
      </right>
      <top style="hair">
        <color theme="1"/>
      </top>
      <bottom style="hair">
        <color theme="1"/>
      </bottom>
      <diagonal/>
    </border>
    <border>
      <left style="thin">
        <color theme="1"/>
      </left>
      <right style="thin">
        <color theme="1"/>
      </right>
      <top style="thin">
        <color theme="1"/>
      </top>
      <bottom/>
      <diagonal/>
    </border>
    <border>
      <left style="thin">
        <color theme="1"/>
      </left>
      <right style="thin">
        <color indexed="64"/>
      </right>
      <top/>
      <bottom style="thin">
        <color theme="1"/>
      </bottom>
      <diagonal/>
    </border>
    <border>
      <left style="medium">
        <color indexed="64"/>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theme="1"/>
      </left>
      <right style="thin">
        <color indexed="64"/>
      </right>
      <top style="medium">
        <color indexed="64"/>
      </top>
      <bottom/>
      <diagonal/>
    </border>
    <border>
      <left style="thin">
        <color indexed="64"/>
      </left>
      <right style="medium">
        <color indexed="64"/>
      </right>
      <top style="medium">
        <color indexed="64"/>
      </top>
      <bottom/>
      <diagonal/>
    </border>
    <border>
      <left/>
      <right style="thin">
        <color auto="1"/>
      </right>
      <top style="thin">
        <color auto="1"/>
      </top>
      <bottom style="medium">
        <color indexed="64"/>
      </bottom>
      <diagonal/>
    </border>
    <border>
      <left style="thin">
        <color indexed="64"/>
      </left>
      <right style="thin">
        <color indexed="64"/>
      </right>
      <top style="thin">
        <color indexed="64"/>
      </top>
      <bottom style="medium">
        <color indexed="64"/>
      </bottom>
      <diagonal/>
    </border>
    <border>
      <left style="thin">
        <color theme="1"/>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medium">
        <color indexed="64"/>
      </top>
      <bottom/>
      <diagonal/>
    </border>
    <border>
      <left style="thin">
        <color theme="1"/>
      </left>
      <right style="thin">
        <color theme="1"/>
      </right>
      <top style="thin">
        <color auto="1"/>
      </top>
      <bottom/>
      <diagonal/>
    </border>
    <border>
      <left style="thin">
        <color indexed="64"/>
      </left>
      <right style="thin">
        <color indexed="64"/>
      </right>
      <top style="thin">
        <color theme="1"/>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bottom style="medium">
        <color indexed="64"/>
      </bottom>
      <diagonal/>
    </border>
    <border>
      <left/>
      <right style="thin">
        <color theme="1"/>
      </right>
      <top/>
      <bottom style="thin">
        <color indexed="64"/>
      </bottom>
      <diagonal/>
    </border>
    <border>
      <left style="thin">
        <color indexed="64"/>
      </left>
      <right style="thin">
        <color theme="1"/>
      </right>
      <top style="medium">
        <color indexed="64"/>
      </top>
      <bottom/>
      <diagonal/>
    </border>
    <border>
      <left style="thin">
        <color indexed="64"/>
      </left>
      <right style="thin">
        <color theme="1"/>
      </right>
      <top/>
      <bottom style="medium">
        <color indexed="64"/>
      </bottom>
      <diagonal/>
    </border>
  </borders>
  <cellStyleXfs count="5">
    <xf numFmtId="0" fontId="0" fillId="0" borderId="0"/>
    <xf numFmtId="9" fontId="1" fillId="0" borderId="0" applyFont="0" applyFill="0" applyBorder="0" applyAlignment="0" applyProtection="0"/>
    <xf numFmtId="0" fontId="2" fillId="0" borderId="0"/>
    <xf numFmtId="0" fontId="2" fillId="0" borderId="0"/>
    <xf numFmtId="0" fontId="67" fillId="0" borderId="0" applyNumberFormat="0" applyFill="0" applyBorder="0" applyAlignment="0" applyProtection="0"/>
  </cellStyleXfs>
  <cellXfs count="766">
    <xf numFmtId="0" fontId="0" fillId="0" borderId="0" xfId="0"/>
    <xf numFmtId="0" fontId="0" fillId="2" borderId="0" xfId="0" applyFill="1"/>
    <xf numFmtId="0" fontId="0" fillId="0" borderId="0" xfId="0" applyAlignment="1">
      <alignment horizontal="center"/>
    </xf>
    <xf numFmtId="9" fontId="0" fillId="0" borderId="0" xfId="0" applyNumberFormat="1" applyAlignment="1">
      <alignment horizontal="center"/>
    </xf>
    <xf numFmtId="0" fontId="4" fillId="3" borderId="0" xfId="0" applyFont="1" applyFill="1"/>
    <xf numFmtId="0" fontId="5" fillId="3" borderId="0" xfId="0" applyFont="1" applyFill="1"/>
    <xf numFmtId="0" fontId="5" fillId="3" borderId="0" xfId="0" applyFont="1" applyFill="1" applyAlignment="1">
      <alignment horizontal="center"/>
    </xf>
    <xf numFmtId="9" fontId="6" fillId="3" borderId="0" xfId="0" applyNumberFormat="1" applyFont="1" applyFill="1" applyAlignment="1">
      <alignment horizontal="center"/>
    </xf>
    <xf numFmtId="0" fontId="3" fillId="0" borderId="0" xfId="0" applyFont="1"/>
    <xf numFmtId="0" fontId="3" fillId="0" borderId="0" xfId="0" applyFont="1" applyAlignment="1">
      <alignment horizontal="center"/>
    </xf>
    <xf numFmtId="0" fontId="3" fillId="2" borderId="0" xfId="0" applyFont="1" applyFill="1"/>
    <xf numFmtId="0" fontId="12" fillId="0" borderId="0" xfId="0" applyFont="1" applyAlignment="1">
      <alignment horizontal="center" wrapText="1"/>
    </xf>
    <xf numFmtId="0" fontId="12" fillId="0" borderId="0" xfId="0" applyFont="1" applyAlignment="1">
      <alignment horizontal="center" vertical="center" wrapText="1"/>
    </xf>
    <xf numFmtId="0" fontId="12" fillId="0" borderId="2" xfId="0" applyFont="1" applyBorder="1" applyAlignment="1">
      <alignment horizontal="center" vertical="center" wrapText="1"/>
    </xf>
    <xf numFmtId="0" fontId="14" fillId="10" borderId="0" xfId="0" applyFont="1" applyFill="1"/>
    <xf numFmtId="0" fontId="10" fillId="10" borderId="0" xfId="0" applyFont="1" applyFill="1" applyAlignment="1">
      <alignment horizontal="center" wrapText="1"/>
    </xf>
    <xf numFmtId="0" fontId="12" fillId="2" borderId="2" xfId="0" applyFont="1" applyFill="1" applyBorder="1" applyAlignment="1">
      <alignment horizontal="center" vertical="center" wrapText="1"/>
    </xf>
    <xf numFmtId="0" fontId="10" fillId="2" borderId="0" xfId="0" applyFont="1" applyFill="1" applyAlignment="1">
      <alignment horizontal="center" wrapText="1"/>
    </xf>
    <xf numFmtId="0" fontId="10" fillId="0" borderId="0" xfId="0" applyFont="1" applyAlignment="1">
      <alignment horizontal="center" wrapText="1"/>
    </xf>
    <xf numFmtId="0" fontId="12" fillId="2" borderId="0" xfId="0" applyFont="1" applyFill="1" applyAlignment="1">
      <alignment horizontal="center" vertical="center" wrapText="1"/>
    </xf>
    <xf numFmtId="0" fontId="17" fillId="0" borderId="2" xfId="0" applyFont="1" applyBorder="1" applyAlignment="1">
      <alignment horizontal="center" vertical="center" wrapText="1"/>
    </xf>
    <xf numFmtId="0" fontId="12" fillId="8" borderId="0" xfId="0" applyFont="1" applyFill="1" applyAlignment="1">
      <alignment horizontal="center" vertical="center" wrapText="1"/>
    </xf>
    <xf numFmtId="0" fontId="12" fillId="2" borderId="0" xfId="0" applyFont="1" applyFill="1" applyAlignment="1">
      <alignment horizontal="center" wrapText="1"/>
    </xf>
    <xf numFmtId="0" fontId="12" fillId="4" borderId="0" xfId="0" applyFont="1" applyFill="1" applyAlignment="1">
      <alignment horizontal="center" vertical="center" wrapText="1"/>
    </xf>
    <xf numFmtId="0" fontId="12" fillId="2" borderId="4" xfId="0" applyFont="1" applyFill="1" applyBorder="1" applyAlignment="1">
      <alignment horizontal="center" vertical="center" wrapText="1"/>
    </xf>
    <xf numFmtId="0" fontId="12" fillId="2" borderId="0" xfId="0" applyFont="1" applyFill="1"/>
    <xf numFmtId="0" fontId="12" fillId="0" borderId="0" xfId="0" applyFont="1"/>
    <xf numFmtId="0" fontId="12" fillId="0" borderId="0" xfId="0" applyFont="1" applyAlignment="1">
      <alignment horizontal="center"/>
    </xf>
    <xf numFmtId="0" fontId="10" fillId="2" borderId="0" xfId="0" applyFont="1" applyFill="1" applyAlignment="1">
      <alignment horizontal="center" vertical="center" wrapText="1"/>
    </xf>
    <xf numFmtId="0" fontId="18" fillId="0" borderId="0" xfId="0" applyFont="1"/>
    <xf numFmtId="0" fontId="18" fillId="2" borderId="0" xfId="0" applyFont="1" applyFill="1"/>
    <xf numFmtId="0" fontId="14" fillId="2" borderId="0" xfId="0" applyFont="1" applyFill="1"/>
    <xf numFmtId="0" fontId="9" fillId="10" borderId="24" xfId="2" applyFont="1" applyFill="1" applyBorder="1" applyAlignment="1">
      <alignment horizontal="center" vertical="center" wrapText="1"/>
    </xf>
    <xf numFmtId="0" fontId="9" fillId="10" borderId="18" xfId="2" applyFont="1" applyFill="1" applyBorder="1" applyAlignment="1">
      <alignment horizontal="center" vertical="center" wrapText="1"/>
    </xf>
    <xf numFmtId="0" fontId="21" fillId="0" borderId="34" xfId="0" applyFont="1" applyBorder="1" applyAlignment="1">
      <alignment horizontal="center" vertical="center" wrapText="1"/>
    </xf>
    <xf numFmtId="0" fontId="20" fillId="0" borderId="35" xfId="0" applyFont="1" applyBorder="1" applyAlignment="1">
      <alignment horizontal="center" vertical="center" wrapText="1"/>
    </xf>
    <xf numFmtId="0" fontId="22" fillId="0" borderId="34" xfId="0" applyFont="1" applyBorder="1" applyAlignment="1">
      <alignment horizontal="center" vertical="center" wrapText="1"/>
    </xf>
    <xf numFmtId="14" fontId="23" fillId="0" borderId="35" xfId="0" applyNumberFormat="1" applyFont="1" applyBorder="1" applyAlignment="1">
      <alignment horizontal="center" vertical="center" wrapText="1"/>
    </xf>
    <xf numFmtId="0" fontId="23" fillId="0" borderId="35" xfId="0" applyFont="1" applyBorder="1" applyAlignment="1">
      <alignment horizontal="justify" vertical="center" wrapText="1"/>
    </xf>
    <xf numFmtId="0" fontId="23" fillId="0" borderId="35" xfId="0" applyFont="1" applyBorder="1" applyAlignment="1">
      <alignment horizontal="center" vertical="center" wrapText="1"/>
    </xf>
    <xf numFmtId="0" fontId="17" fillId="0" borderId="0" xfId="0" applyFont="1"/>
    <xf numFmtId="0" fontId="17" fillId="0" borderId="0" xfId="0" applyFont="1" applyAlignment="1">
      <alignment horizontal="center" vertical="center" wrapText="1"/>
    </xf>
    <xf numFmtId="0" fontId="17" fillId="0" borderId="0" xfId="0" applyFont="1" applyAlignment="1">
      <alignment vertical="center" wrapText="1"/>
    </xf>
    <xf numFmtId="0" fontId="17" fillId="0" borderId="0" xfId="0" applyFont="1" applyAlignment="1">
      <alignment vertical="center"/>
    </xf>
    <xf numFmtId="0" fontId="24" fillId="12" borderId="2" xfId="0" applyFont="1" applyFill="1" applyBorder="1" applyAlignment="1">
      <alignment horizontal="center" vertical="center"/>
    </xf>
    <xf numFmtId="0" fontId="17" fillId="0" borderId="2" xfId="0" applyFont="1" applyBorder="1" applyAlignment="1">
      <alignment horizontal="left" wrapText="1"/>
    </xf>
    <xf numFmtId="9" fontId="17" fillId="0" borderId="2" xfId="0" applyNumberFormat="1" applyFont="1" applyBorder="1" applyAlignment="1">
      <alignment horizontal="center" vertical="center"/>
    </xf>
    <xf numFmtId="0" fontId="24" fillId="5" borderId="2" xfId="0" applyFont="1" applyFill="1" applyBorder="1" applyAlignment="1">
      <alignment horizontal="center" vertical="center"/>
    </xf>
    <xf numFmtId="0" fontId="24" fillId="4" borderId="2" xfId="0" applyFont="1" applyFill="1" applyBorder="1" applyAlignment="1">
      <alignment horizontal="center" vertical="center"/>
    </xf>
    <xf numFmtId="0" fontId="24" fillId="8" borderId="2" xfId="0" applyFont="1" applyFill="1" applyBorder="1" applyAlignment="1">
      <alignment horizontal="center" vertical="center"/>
    </xf>
    <xf numFmtId="0" fontId="13" fillId="6" borderId="2" xfId="0" applyFont="1" applyFill="1" applyBorder="1" applyAlignment="1">
      <alignment horizontal="center" vertical="center"/>
    </xf>
    <xf numFmtId="0" fontId="17" fillId="0" borderId="2" xfId="0" applyFont="1" applyBorder="1" applyAlignment="1">
      <alignment horizontal="center" vertical="center"/>
    </xf>
    <xf numFmtId="0" fontId="25" fillId="12" borderId="2" xfId="0" applyFont="1" applyFill="1" applyBorder="1" applyAlignment="1">
      <alignment horizontal="center" vertical="center"/>
    </xf>
    <xf numFmtId="9" fontId="17" fillId="0" borderId="2" xfId="0" applyNumberFormat="1" applyFont="1" applyBorder="1" applyAlignment="1">
      <alignment horizontal="justify" vertical="center" wrapText="1"/>
    </xf>
    <xf numFmtId="0" fontId="25" fillId="5" borderId="2" xfId="0" applyFont="1" applyFill="1" applyBorder="1" applyAlignment="1">
      <alignment horizontal="center" vertical="center"/>
    </xf>
    <xf numFmtId="0" fontId="25" fillId="4" borderId="2" xfId="0" applyFont="1" applyFill="1" applyBorder="1" applyAlignment="1">
      <alignment horizontal="center" vertical="center"/>
    </xf>
    <xf numFmtId="0" fontId="25" fillId="8" borderId="2" xfId="0" applyFont="1" applyFill="1" applyBorder="1" applyAlignment="1">
      <alignment horizontal="center" vertical="center"/>
    </xf>
    <xf numFmtId="0" fontId="26" fillId="6" borderId="2" xfId="0" applyFont="1" applyFill="1" applyBorder="1" applyAlignment="1">
      <alignment horizontal="center" vertical="center" wrapText="1"/>
    </xf>
    <xf numFmtId="0" fontId="12" fillId="0" borderId="0" xfId="0" applyFont="1" applyAlignment="1">
      <alignment horizontal="justify" vertical="center"/>
    </xf>
    <xf numFmtId="0" fontId="3" fillId="0" borderId="0" xfId="0" applyFont="1" applyAlignment="1">
      <alignment horizontal="justify" vertical="center"/>
    </xf>
    <xf numFmtId="0" fontId="27" fillId="0" borderId="0" xfId="0" applyFont="1"/>
    <xf numFmtId="0" fontId="27" fillId="0" borderId="0" xfId="0" applyFont="1" applyAlignment="1">
      <alignment vertical="center"/>
    </xf>
    <xf numFmtId="0" fontId="30" fillId="0" borderId="0" xfId="0" applyFont="1"/>
    <xf numFmtId="0" fontId="31" fillId="0" borderId="2" xfId="0" applyFont="1" applyBorder="1" applyAlignment="1">
      <alignment horizontal="justify" vertical="center" wrapText="1"/>
    </xf>
    <xf numFmtId="0" fontId="30" fillId="2" borderId="0" xfId="0" applyFont="1" applyFill="1" applyAlignment="1">
      <alignment horizontal="left"/>
    </xf>
    <xf numFmtId="0" fontId="35" fillId="0" borderId="2" xfId="0" applyFont="1" applyBorder="1" applyAlignment="1">
      <alignment vertical="center" wrapText="1"/>
    </xf>
    <xf numFmtId="9" fontId="33" fillId="14" borderId="2" xfId="1" applyFont="1" applyFill="1" applyBorder="1" applyAlignment="1">
      <alignment horizontal="center" vertical="center" wrapText="1"/>
    </xf>
    <xf numFmtId="0" fontId="38" fillId="14" borderId="2" xfId="0" applyFont="1" applyFill="1" applyBorder="1" applyAlignment="1">
      <alignment horizontal="center" vertical="center"/>
    </xf>
    <xf numFmtId="0" fontId="28" fillId="14" borderId="2" xfId="0" applyFont="1" applyFill="1" applyBorder="1" applyAlignment="1">
      <alignment horizontal="center" vertical="center" wrapText="1"/>
    </xf>
    <xf numFmtId="0" fontId="36" fillId="15" borderId="2" xfId="3" applyFont="1" applyFill="1" applyBorder="1" applyAlignment="1">
      <alignment horizontal="center" vertical="center" wrapText="1"/>
    </xf>
    <xf numFmtId="0" fontId="16" fillId="0" borderId="0" xfId="0" applyFont="1"/>
    <xf numFmtId="0" fontId="39" fillId="0" borderId="0" xfId="0" applyFont="1"/>
    <xf numFmtId="0" fontId="40" fillId="0" borderId="0" xfId="0" applyFont="1"/>
    <xf numFmtId="0" fontId="41" fillId="0" borderId="0" xfId="0" applyFont="1"/>
    <xf numFmtId="0" fontId="37" fillId="0" borderId="0" xfId="0" applyFont="1"/>
    <xf numFmtId="14" fontId="37" fillId="2" borderId="2" xfId="0" applyNumberFormat="1" applyFont="1" applyFill="1" applyBorder="1" applyAlignment="1">
      <alignment horizontal="center" vertical="center" wrapText="1"/>
    </xf>
    <xf numFmtId="0" fontId="42" fillId="17" borderId="2" xfId="0" applyFont="1" applyFill="1" applyBorder="1" applyAlignment="1">
      <alignment horizontal="center" vertical="center" wrapText="1"/>
    </xf>
    <xf numFmtId="0" fontId="43" fillId="17" borderId="0" xfId="0" applyFont="1" applyFill="1"/>
    <xf numFmtId="0" fontId="37" fillId="17" borderId="0" xfId="0" applyFont="1" applyFill="1"/>
    <xf numFmtId="0" fontId="42" fillId="17" borderId="2" xfId="0" applyFont="1" applyFill="1" applyBorder="1" applyAlignment="1">
      <alignment vertical="center" wrapText="1"/>
    </xf>
    <xf numFmtId="0" fontId="37" fillId="17" borderId="2" xfId="0" applyFont="1" applyFill="1" applyBorder="1" applyAlignment="1">
      <alignment horizontal="center" vertical="center" wrapText="1"/>
    </xf>
    <xf numFmtId="0" fontId="37" fillId="17" borderId="7" xfId="0" applyFont="1" applyFill="1" applyBorder="1" applyAlignment="1">
      <alignment horizontal="center" vertical="center" wrapText="1"/>
    </xf>
    <xf numFmtId="0" fontId="37" fillId="18" borderId="3" xfId="0" applyFont="1" applyFill="1" applyBorder="1" applyAlignment="1">
      <alignment horizontal="center" vertical="center" wrapText="1"/>
    </xf>
    <xf numFmtId="0" fontId="37" fillId="18" borderId="2" xfId="0" applyFont="1" applyFill="1" applyBorder="1" applyAlignment="1">
      <alignment horizontal="center" vertical="center" wrapText="1"/>
    </xf>
    <xf numFmtId="0" fontId="44" fillId="18" borderId="2" xfId="0" applyFont="1" applyFill="1" applyBorder="1" applyAlignment="1">
      <alignment horizontal="center" vertical="center" wrapText="1"/>
    </xf>
    <xf numFmtId="0" fontId="38" fillId="0" borderId="0" xfId="0" applyFont="1"/>
    <xf numFmtId="0" fontId="45" fillId="2" borderId="67" xfId="0" applyFont="1" applyFill="1" applyBorder="1" applyAlignment="1">
      <alignment vertical="center" wrapText="1"/>
    </xf>
    <xf numFmtId="0" fontId="45" fillId="2" borderId="68" xfId="0" applyFont="1" applyFill="1" applyBorder="1" applyAlignment="1">
      <alignment vertical="center" wrapText="1"/>
    </xf>
    <xf numFmtId="0" fontId="47" fillId="2" borderId="0" xfId="0" applyFont="1" applyFill="1"/>
    <xf numFmtId="0" fontId="48" fillId="2" borderId="0" xfId="0" applyFont="1" applyFill="1"/>
    <xf numFmtId="0" fontId="49" fillId="2" borderId="2" xfId="0" applyFont="1" applyFill="1" applyBorder="1" applyAlignment="1">
      <alignment horizontal="center" vertical="center"/>
    </xf>
    <xf numFmtId="0" fontId="29" fillId="13" borderId="2" xfId="0" applyFont="1" applyFill="1" applyBorder="1" applyAlignment="1">
      <alignment horizontal="center" vertical="center" wrapText="1"/>
    </xf>
    <xf numFmtId="0" fontId="29" fillId="3" borderId="2" xfId="0" applyFont="1" applyFill="1" applyBorder="1" applyAlignment="1">
      <alignment horizontal="center" vertical="center" wrapText="1"/>
    </xf>
    <xf numFmtId="0" fontId="50" fillId="2" borderId="2" xfId="0" applyFont="1" applyFill="1" applyBorder="1" applyAlignment="1">
      <alignment horizontal="center" vertical="center"/>
    </xf>
    <xf numFmtId="0" fontId="53" fillId="2" borderId="0" xfId="0" applyFont="1" applyFill="1"/>
    <xf numFmtId="0" fontId="0" fillId="2" borderId="2" xfId="0" applyFill="1" applyBorder="1" applyAlignment="1">
      <alignment horizontal="center" vertical="center" wrapText="1"/>
    </xf>
    <xf numFmtId="0" fontId="0" fillId="2" borderId="2" xfId="0" applyFill="1" applyBorder="1" applyAlignment="1">
      <alignment vertical="center" wrapText="1"/>
    </xf>
    <xf numFmtId="0" fontId="51" fillId="15" borderId="3" xfId="0" applyFont="1" applyFill="1" applyBorder="1" applyAlignment="1">
      <alignment horizontal="center" vertical="center" wrapText="1"/>
    </xf>
    <xf numFmtId="0" fontId="52" fillId="15" borderId="3" xfId="2" applyFont="1" applyFill="1" applyBorder="1" applyAlignment="1">
      <alignment horizontal="center" vertical="center" wrapText="1"/>
    </xf>
    <xf numFmtId="0" fontId="52" fillId="15" borderId="3" xfId="0" applyFont="1" applyFill="1" applyBorder="1" applyAlignment="1">
      <alignment horizontal="center" vertical="center" wrapText="1"/>
    </xf>
    <xf numFmtId="0" fontId="55" fillId="14" borderId="2" xfId="0" applyFont="1" applyFill="1" applyBorder="1" applyAlignment="1">
      <alignment horizontal="center" vertical="center" wrapText="1"/>
    </xf>
    <xf numFmtId="165" fontId="0" fillId="2" borderId="2" xfId="0" applyNumberFormat="1" applyFill="1" applyBorder="1" applyAlignment="1">
      <alignment horizontal="center" vertical="center" wrapText="1"/>
    </xf>
    <xf numFmtId="0" fontId="54" fillId="17" borderId="2" xfId="0" applyFont="1" applyFill="1" applyBorder="1" applyAlignment="1">
      <alignment horizontal="center" vertical="center"/>
    </xf>
    <xf numFmtId="0" fontId="0" fillId="14" borderId="2" xfId="0" applyFill="1" applyBorder="1" applyAlignment="1">
      <alignment horizontal="center" vertical="center" wrapText="1"/>
    </xf>
    <xf numFmtId="9" fontId="37" fillId="19" borderId="2" xfId="1" applyFont="1" applyFill="1" applyBorder="1" applyAlignment="1">
      <alignment horizontal="center" vertical="center" wrapText="1"/>
    </xf>
    <xf numFmtId="9" fontId="37" fillId="19" borderId="4" xfId="1" applyFont="1" applyFill="1" applyBorder="1" applyAlignment="1">
      <alignment horizontal="center" vertical="center" wrapText="1"/>
    </xf>
    <xf numFmtId="9" fontId="37" fillId="19" borderId="2" xfId="0" applyNumberFormat="1" applyFont="1" applyFill="1" applyBorder="1" applyAlignment="1">
      <alignment horizontal="center" vertical="center"/>
    </xf>
    <xf numFmtId="0" fontId="12" fillId="2" borderId="0" xfId="0" applyFont="1" applyFill="1" applyAlignment="1">
      <alignment horizontal="center"/>
    </xf>
    <xf numFmtId="0" fontId="3" fillId="2" borderId="0" xfId="0" applyFont="1" applyFill="1" applyAlignment="1">
      <alignment horizontal="center"/>
    </xf>
    <xf numFmtId="0" fontId="12" fillId="2" borderId="0" xfId="0" applyFont="1" applyFill="1" applyAlignment="1">
      <alignment horizontal="center" vertical="center"/>
    </xf>
    <xf numFmtId="0" fontId="3" fillId="2" borderId="0" xfId="0" applyFont="1" applyFill="1" applyAlignment="1">
      <alignment horizontal="center" vertical="center"/>
    </xf>
    <xf numFmtId="0" fontId="57" fillId="0" borderId="2" xfId="0" applyFont="1" applyBorder="1" applyAlignment="1">
      <alignment horizontal="justify" vertical="center" wrapText="1"/>
    </xf>
    <xf numFmtId="0" fontId="15" fillId="10" borderId="17" xfId="0" applyFont="1" applyFill="1" applyBorder="1" applyAlignment="1">
      <alignment vertical="center"/>
    </xf>
    <xf numFmtId="0" fontId="15" fillId="10" borderId="18" xfId="0" applyFont="1" applyFill="1" applyBorder="1" applyAlignment="1">
      <alignment vertical="center"/>
    </xf>
    <xf numFmtId="0" fontId="9" fillId="10" borderId="17" xfId="0" applyFont="1" applyFill="1" applyBorder="1" applyAlignment="1">
      <alignment vertical="center" wrapText="1"/>
    </xf>
    <xf numFmtId="0" fontId="18" fillId="10" borderId="18" xfId="0" applyFont="1" applyFill="1" applyBorder="1" applyAlignment="1">
      <alignment vertical="center" wrapText="1"/>
    </xf>
    <xf numFmtId="0" fontId="18" fillId="10" borderId="19" xfId="0" applyFont="1" applyFill="1" applyBorder="1" applyAlignment="1">
      <alignment vertical="center" wrapText="1"/>
    </xf>
    <xf numFmtId="0" fontId="9" fillId="10" borderId="24" xfId="2" applyFont="1" applyFill="1" applyBorder="1" applyAlignment="1">
      <alignment horizontal="left" vertical="center" wrapText="1"/>
    </xf>
    <xf numFmtId="0" fontId="9" fillId="10" borderId="18" xfId="2" applyFont="1" applyFill="1" applyBorder="1" applyAlignment="1">
      <alignment horizontal="left" vertical="center" wrapText="1"/>
    </xf>
    <xf numFmtId="0" fontId="31" fillId="14" borderId="2" xfId="0" applyFont="1" applyFill="1" applyBorder="1" applyAlignment="1">
      <alignment horizontal="center" vertical="center" wrapText="1"/>
    </xf>
    <xf numFmtId="9" fontId="31" fillId="14" borderId="2" xfId="0" applyNumberFormat="1" applyFont="1" applyFill="1" applyBorder="1" applyAlignment="1">
      <alignment horizontal="center" vertical="center" wrapText="1"/>
    </xf>
    <xf numFmtId="0" fontId="35" fillId="2" borderId="2" xfId="0" applyFont="1" applyFill="1" applyBorder="1" applyAlignment="1">
      <alignment horizontal="center" vertical="center" wrapText="1"/>
    </xf>
    <xf numFmtId="0" fontId="31" fillId="14" borderId="2" xfId="0" applyFont="1" applyFill="1" applyBorder="1" applyAlignment="1">
      <alignment horizontal="justify" vertical="center" wrapText="1"/>
    </xf>
    <xf numFmtId="0" fontId="57" fillId="15" borderId="2" xfId="0" applyFont="1" applyFill="1" applyBorder="1" applyAlignment="1">
      <alignment horizontal="center" vertical="center" wrapText="1"/>
    </xf>
    <xf numFmtId="0" fontId="57" fillId="2" borderId="2" xfId="0" applyFont="1" applyFill="1" applyBorder="1" applyAlignment="1">
      <alignment horizontal="center" vertical="center" wrapText="1"/>
    </xf>
    <xf numFmtId="9" fontId="31" fillId="14" borderId="2" xfId="1" applyFont="1" applyFill="1" applyBorder="1" applyAlignment="1">
      <alignment horizontal="center" vertical="center" wrapText="1"/>
    </xf>
    <xf numFmtId="0" fontId="35" fillId="14" borderId="2" xfId="0" applyFont="1" applyFill="1" applyBorder="1" applyAlignment="1">
      <alignment horizontal="center" vertical="center" wrapText="1"/>
    </xf>
    <xf numFmtId="0" fontId="31" fillId="0" borderId="2" xfId="0" applyFont="1" applyBorder="1" applyAlignment="1">
      <alignment horizontal="center" vertical="center" wrapText="1"/>
    </xf>
    <xf numFmtId="9" fontId="31" fillId="14" borderId="2" xfId="0" applyNumberFormat="1" applyFont="1" applyFill="1" applyBorder="1" applyAlignment="1">
      <alignment horizontal="center" vertical="center"/>
    </xf>
    <xf numFmtId="0" fontId="57" fillId="0" borderId="2" xfId="0" applyFont="1" applyBorder="1" applyAlignment="1">
      <alignment horizontal="center" vertical="center" wrapText="1"/>
    </xf>
    <xf numFmtId="0" fontId="37" fillId="18" borderId="6" xfId="0" applyFont="1" applyFill="1" applyBorder="1" applyAlignment="1">
      <alignment horizontal="center" vertical="center" wrapText="1"/>
    </xf>
    <xf numFmtId="0" fontId="15" fillId="10" borderId="18" xfId="0" applyFont="1" applyFill="1" applyBorder="1" applyAlignment="1">
      <alignment horizontal="center" vertical="center"/>
    </xf>
    <xf numFmtId="0" fontId="12" fillId="0" borderId="0" xfId="0" applyFont="1" applyAlignment="1">
      <alignment horizontal="center" vertical="center"/>
    </xf>
    <xf numFmtId="0" fontId="3" fillId="0" borderId="0" xfId="0" applyFont="1" applyAlignment="1">
      <alignment horizontal="center" vertical="center"/>
    </xf>
    <xf numFmtId="0" fontId="14" fillId="10" borderId="72" xfId="0" applyFont="1" applyFill="1" applyBorder="1" applyAlignment="1">
      <alignment horizontal="center" vertical="center"/>
    </xf>
    <xf numFmtId="0" fontId="15" fillId="10" borderId="19" xfId="0" applyFont="1" applyFill="1" applyBorder="1" applyAlignment="1">
      <alignment horizontal="left" vertical="center"/>
    </xf>
    <xf numFmtId="0" fontId="10" fillId="2" borderId="0" xfId="0" applyFont="1" applyFill="1" applyAlignment="1">
      <alignment horizontal="left" vertical="center"/>
    </xf>
    <xf numFmtId="0" fontId="12" fillId="0" borderId="0" xfId="0" applyFont="1" applyAlignment="1">
      <alignment horizontal="left" vertical="center"/>
    </xf>
    <xf numFmtId="0" fontId="3" fillId="0" borderId="0" xfId="0" applyFont="1" applyAlignment="1">
      <alignment horizontal="left" vertical="center"/>
    </xf>
    <xf numFmtId="0" fontId="12" fillId="20" borderId="20" xfId="0" applyFont="1" applyFill="1" applyBorder="1"/>
    <xf numFmtId="0" fontId="12" fillId="20" borderId="21" xfId="0" applyFont="1" applyFill="1" applyBorder="1"/>
    <xf numFmtId="0" fontId="12" fillId="20" borderId="21" xfId="0" applyFont="1" applyFill="1" applyBorder="1" applyAlignment="1">
      <alignment horizontal="center"/>
    </xf>
    <xf numFmtId="0" fontId="12" fillId="20" borderId="21" xfId="0" applyFont="1" applyFill="1" applyBorder="1" applyAlignment="1">
      <alignment horizontal="justify" vertical="center"/>
    </xf>
    <xf numFmtId="0" fontId="12" fillId="20" borderId="21" xfId="0" applyFont="1" applyFill="1" applyBorder="1" applyAlignment="1">
      <alignment horizontal="center" vertical="center"/>
    </xf>
    <xf numFmtId="0" fontId="12" fillId="20" borderId="22" xfId="0" applyFont="1" applyFill="1" applyBorder="1"/>
    <xf numFmtId="9" fontId="31" fillId="24" borderId="2" xfId="1" applyFont="1" applyFill="1" applyBorder="1" applyAlignment="1">
      <alignment horizontal="center" vertical="center" wrapText="1"/>
    </xf>
    <xf numFmtId="9" fontId="31" fillId="24" borderId="2" xfId="0" applyNumberFormat="1" applyFont="1" applyFill="1" applyBorder="1" applyAlignment="1">
      <alignment horizontal="center" vertical="center"/>
    </xf>
    <xf numFmtId="9" fontId="31" fillId="24" borderId="2" xfId="0" applyNumberFormat="1" applyFont="1" applyFill="1" applyBorder="1" applyAlignment="1">
      <alignment horizontal="center" vertical="center" wrapText="1"/>
    </xf>
    <xf numFmtId="9" fontId="31" fillId="14" borderId="6" xfId="0" applyNumberFormat="1" applyFont="1" applyFill="1" applyBorder="1" applyAlignment="1">
      <alignment horizontal="center" vertical="center"/>
    </xf>
    <xf numFmtId="9" fontId="31" fillId="24" borderId="6" xfId="0" applyNumberFormat="1" applyFont="1" applyFill="1" applyBorder="1" applyAlignment="1">
      <alignment horizontal="center" vertical="center"/>
    </xf>
    <xf numFmtId="0" fontId="31" fillId="14" borderId="6" xfId="0" applyFont="1" applyFill="1" applyBorder="1" applyAlignment="1">
      <alignment horizontal="center" vertical="center" wrapText="1"/>
    </xf>
    <xf numFmtId="0" fontId="0" fillId="20" borderId="20" xfId="0" applyFill="1" applyBorder="1"/>
    <xf numFmtId="0" fontId="0" fillId="20" borderId="21" xfId="0" applyFill="1" applyBorder="1"/>
    <xf numFmtId="0" fontId="0" fillId="20" borderId="22" xfId="0" applyFill="1" applyBorder="1"/>
    <xf numFmtId="0" fontId="0" fillId="20" borderId="24" xfId="0" applyFill="1" applyBorder="1"/>
    <xf numFmtId="0" fontId="28" fillId="14" borderId="6" xfId="0" applyFont="1" applyFill="1" applyBorder="1" applyAlignment="1">
      <alignment horizontal="center" vertical="center" wrapText="1"/>
    </xf>
    <xf numFmtId="0" fontId="31" fillId="0" borderId="6" xfId="0" applyFont="1" applyBorder="1" applyAlignment="1">
      <alignment horizontal="justify" vertical="center" wrapText="1"/>
    </xf>
    <xf numFmtId="0" fontId="36" fillId="15" borderId="6" xfId="3" applyFont="1" applyFill="1" applyBorder="1" applyAlignment="1">
      <alignment horizontal="center" vertical="center" wrapText="1"/>
    </xf>
    <xf numFmtId="0" fontId="31" fillId="0" borderId="6" xfId="0" applyFont="1" applyBorder="1" applyAlignment="1">
      <alignment horizontal="center" vertical="center" wrapText="1"/>
    </xf>
    <xf numFmtId="0" fontId="35" fillId="2" borderId="6" xfId="0" applyFont="1" applyFill="1" applyBorder="1" applyAlignment="1">
      <alignment horizontal="center" vertical="center" wrapText="1"/>
    </xf>
    <xf numFmtId="0" fontId="59" fillId="20" borderId="24" xfId="0" applyFont="1" applyFill="1" applyBorder="1"/>
    <xf numFmtId="9" fontId="59" fillId="20" borderId="24" xfId="0" applyNumberFormat="1" applyFont="1" applyFill="1" applyBorder="1" applyAlignment="1">
      <alignment horizontal="center"/>
    </xf>
    <xf numFmtId="0" fontId="28" fillId="14" borderId="3" xfId="0" applyFont="1" applyFill="1" applyBorder="1" applyAlignment="1">
      <alignment horizontal="center" vertical="center" wrapText="1"/>
    </xf>
    <xf numFmtId="0" fontId="31" fillId="0" borderId="3" xfId="0" applyFont="1" applyBorder="1" applyAlignment="1">
      <alignment horizontal="justify" vertical="center" wrapText="1"/>
    </xf>
    <xf numFmtId="0" fontId="57" fillId="15" borderId="3" xfId="0" applyFont="1" applyFill="1" applyBorder="1" applyAlignment="1">
      <alignment horizontal="center" vertical="center" wrapText="1"/>
    </xf>
    <xf numFmtId="0" fontId="57" fillId="2" borderId="3" xfId="0" applyFont="1" applyFill="1" applyBorder="1" applyAlignment="1">
      <alignment horizontal="center" vertical="center" wrapText="1"/>
    </xf>
    <xf numFmtId="0" fontId="35" fillId="2" borderId="3" xfId="0" applyFont="1" applyFill="1" applyBorder="1" applyAlignment="1">
      <alignment horizontal="center" vertical="center" wrapText="1"/>
    </xf>
    <xf numFmtId="9" fontId="31" fillId="14" borderId="3" xfId="1" applyFont="1" applyFill="1" applyBorder="1" applyAlignment="1">
      <alignment horizontal="center" vertical="center" wrapText="1"/>
    </xf>
    <xf numFmtId="9" fontId="31" fillId="24" borderId="3" xfId="1" applyFont="1" applyFill="1" applyBorder="1" applyAlignment="1">
      <alignment horizontal="center" vertical="center" wrapText="1"/>
    </xf>
    <xf numFmtId="0" fontId="35" fillId="14" borderId="3" xfId="0" applyFont="1" applyFill="1" applyBorder="1" applyAlignment="1">
      <alignment horizontal="justify" vertical="center" wrapText="1"/>
    </xf>
    <xf numFmtId="9" fontId="33" fillId="14" borderId="3" xfId="1" applyFont="1" applyFill="1" applyBorder="1" applyAlignment="1">
      <alignment horizontal="center" vertical="center" wrapText="1"/>
    </xf>
    <xf numFmtId="0" fontId="28" fillId="13" borderId="80" xfId="0" applyFont="1" applyFill="1" applyBorder="1" applyAlignment="1">
      <alignment horizontal="center" vertical="center" wrapText="1"/>
    </xf>
    <xf numFmtId="9" fontId="37" fillId="25" borderId="2" xfId="0" applyNumberFormat="1" applyFont="1" applyFill="1" applyBorder="1" applyAlignment="1">
      <alignment horizontal="center" vertical="center"/>
    </xf>
    <xf numFmtId="0" fontId="59" fillId="20" borderId="24" xfId="0" applyFont="1" applyFill="1" applyBorder="1" applyAlignment="1">
      <alignment horizontal="center"/>
    </xf>
    <xf numFmtId="0" fontId="46" fillId="3" borderId="44" xfId="0" applyFont="1" applyFill="1" applyBorder="1" applyAlignment="1">
      <alignment horizontal="center" vertical="center" wrapText="1"/>
    </xf>
    <xf numFmtId="0" fontId="60" fillId="2" borderId="2" xfId="0" applyFont="1" applyFill="1" applyBorder="1" applyAlignment="1">
      <alignment horizontal="center" vertical="center" wrapText="1"/>
    </xf>
    <xf numFmtId="0" fontId="60" fillId="14" borderId="2" xfId="0" applyFont="1" applyFill="1" applyBorder="1" applyAlignment="1">
      <alignment horizontal="center" vertical="center" wrapText="1"/>
    </xf>
    <xf numFmtId="14" fontId="60" fillId="14" borderId="2" xfId="0" applyNumberFormat="1" applyFont="1" applyFill="1" applyBorder="1" applyAlignment="1">
      <alignment horizontal="center" vertical="center" wrapText="1"/>
    </xf>
    <xf numFmtId="9" fontId="32" fillId="17" borderId="2" xfId="1" applyFont="1" applyFill="1" applyBorder="1" applyAlignment="1">
      <alignment horizontal="center" vertical="center" wrapText="1"/>
    </xf>
    <xf numFmtId="0" fontId="60" fillId="17" borderId="2" xfId="0" applyFont="1" applyFill="1" applyBorder="1" applyAlignment="1">
      <alignment horizontal="center" vertical="center" wrapText="1"/>
    </xf>
    <xf numFmtId="0" fontId="60" fillId="0" borderId="2" xfId="0" applyFont="1" applyBorder="1" applyAlignment="1">
      <alignment horizontal="center" vertical="center" wrapText="1"/>
    </xf>
    <xf numFmtId="0" fontId="32" fillId="17" borderId="2" xfId="0" applyFont="1" applyFill="1" applyBorder="1" applyAlignment="1">
      <alignment horizontal="center" vertical="center" wrapText="1"/>
    </xf>
    <xf numFmtId="0" fontId="32" fillId="2" borderId="2" xfId="0" applyFont="1" applyFill="1" applyBorder="1" applyAlignment="1">
      <alignment horizontal="center" vertical="center" wrapText="1"/>
    </xf>
    <xf numFmtId="0" fontId="31" fillId="2" borderId="2" xfId="0" applyFont="1" applyFill="1" applyBorder="1" applyAlignment="1">
      <alignment horizontal="center" vertical="center" wrapText="1"/>
    </xf>
    <xf numFmtId="0" fontId="31" fillId="2" borderId="0" xfId="0" applyFont="1" applyFill="1" applyAlignment="1">
      <alignment horizontal="center" vertical="center" wrapText="1"/>
    </xf>
    <xf numFmtId="0" fontId="32" fillId="0" borderId="2" xfId="0" applyFont="1" applyBorder="1" applyAlignment="1">
      <alignment horizontal="center" vertical="center" wrapText="1"/>
    </xf>
    <xf numFmtId="9" fontId="61" fillId="17" borderId="2" xfId="1" applyFont="1" applyFill="1" applyBorder="1" applyAlignment="1">
      <alignment horizontal="center" vertical="center" wrapText="1"/>
    </xf>
    <xf numFmtId="9" fontId="32" fillId="17" borderId="6" xfId="1" applyFont="1" applyFill="1" applyBorder="1" applyAlignment="1">
      <alignment horizontal="center" vertical="center" wrapText="1"/>
    </xf>
    <xf numFmtId="0" fontId="32" fillId="17" borderId="6" xfId="0" applyFont="1" applyFill="1" applyBorder="1" applyAlignment="1">
      <alignment horizontal="center" vertical="center" wrapText="1"/>
    </xf>
    <xf numFmtId="0" fontId="49" fillId="2" borderId="6" xfId="0" applyFont="1" applyFill="1" applyBorder="1" applyAlignment="1">
      <alignment horizontal="center" vertical="center"/>
    </xf>
    <xf numFmtId="0" fontId="32" fillId="0" borderId="6" xfId="0" applyFont="1" applyBorder="1" applyAlignment="1">
      <alignment horizontal="center" vertical="center" wrapText="1"/>
    </xf>
    <xf numFmtId="0" fontId="60" fillId="0" borderId="6" xfId="0" applyFont="1" applyBorder="1" applyAlignment="1">
      <alignment horizontal="center" vertical="center" wrapText="1"/>
    </xf>
    <xf numFmtId="14" fontId="60" fillId="14" borderId="6" xfId="0" applyNumberFormat="1" applyFont="1" applyFill="1" applyBorder="1" applyAlignment="1">
      <alignment horizontal="center" vertical="center" wrapText="1"/>
    </xf>
    <xf numFmtId="9" fontId="33" fillId="14" borderId="6" xfId="1" applyFont="1" applyFill="1" applyBorder="1" applyAlignment="1">
      <alignment horizontal="center" vertical="center" wrapText="1"/>
    </xf>
    <xf numFmtId="0" fontId="34" fillId="14" borderId="6" xfId="0" applyFont="1" applyFill="1" applyBorder="1" applyAlignment="1">
      <alignment horizontal="center" vertical="center" wrapText="1"/>
    </xf>
    <xf numFmtId="9" fontId="59" fillId="20" borderId="24" xfId="0" applyNumberFormat="1" applyFont="1" applyFill="1" applyBorder="1" applyAlignment="1">
      <alignment horizontal="center" vertical="center"/>
    </xf>
    <xf numFmtId="165" fontId="0" fillId="2" borderId="6" xfId="0" applyNumberFormat="1" applyFill="1" applyBorder="1" applyAlignment="1">
      <alignment horizontal="center" vertical="center" wrapText="1"/>
    </xf>
    <xf numFmtId="0" fontId="54" fillId="17" borderId="6" xfId="0" applyFont="1" applyFill="1" applyBorder="1" applyAlignment="1">
      <alignment horizontal="center" vertical="center"/>
    </xf>
    <xf numFmtId="0" fontId="0" fillId="2" borderId="6" xfId="0" applyFill="1" applyBorder="1" applyAlignment="1">
      <alignment horizontal="center" vertical="center" wrapText="1"/>
    </xf>
    <xf numFmtId="0" fontId="0" fillId="14" borderId="6" xfId="0" applyFill="1" applyBorder="1" applyAlignment="1">
      <alignment horizontal="center" vertical="center" wrapText="1"/>
    </xf>
    <xf numFmtId="0" fontId="52" fillId="26" borderId="3" xfId="2" applyFont="1" applyFill="1" applyBorder="1" applyAlignment="1">
      <alignment horizontal="center" vertical="center" wrapText="1"/>
    </xf>
    <xf numFmtId="9" fontId="33" fillId="26" borderId="2" xfId="1" applyFont="1" applyFill="1" applyBorder="1" applyAlignment="1">
      <alignment horizontal="center" vertical="center" wrapText="1"/>
    </xf>
    <xf numFmtId="9" fontId="33" fillId="26" borderId="6" xfId="1" applyFont="1" applyFill="1" applyBorder="1" applyAlignment="1">
      <alignment horizontal="center" vertical="center" wrapText="1"/>
    </xf>
    <xf numFmtId="0" fontId="58" fillId="21" borderId="2" xfId="0" applyFont="1" applyFill="1" applyBorder="1" applyAlignment="1">
      <alignment horizontal="center" vertical="center" wrapText="1"/>
    </xf>
    <xf numFmtId="9" fontId="63" fillId="20" borderId="24" xfId="0" applyNumberFormat="1" applyFont="1" applyFill="1" applyBorder="1" applyAlignment="1">
      <alignment horizontal="center" vertical="center"/>
    </xf>
    <xf numFmtId="0" fontId="58" fillId="15" borderId="2" xfId="0" applyFont="1" applyFill="1" applyBorder="1" applyAlignment="1">
      <alignment horizontal="center" vertical="center"/>
    </xf>
    <xf numFmtId="0" fontId="58" fillId="17" borderId="2" xfId="0" applyFont="1" applyFill="1" applyBorder="1" applyAlignment="1">
      <alignment horizontal="center" vertical="center"/>
    </xf>
    <xf numFmtId="0" fontId="62" fillId="17" borderId="2" xfId="0" applyFont="1" applyFill="1" applyBorder="1" applyAlignment="1">
      <alignment horizontal="center" vertical="center" wrapText="1"/>
    </xf>
    <xf numFmtId="0" fontId="58" fillId="17" borderId="2" xfId="0" applyFont="1" applyFill="1" applyBorder="1" applyAlignment="1">
      <alignment horizontal="center" vertical="center" wrapText="1"/>
    </xf>
    <xf numFmtId="0" fontId="54" fillId="7" borderId="33" xfId="0" applyFont="1" applyFill="1" applyBorder="1" applyAlignment="1">
      <alignment horizontal="center" vertical="center" wrapText="1"/>
    </xf>
    <xf numFmtId="0" fontId="3" fillId="0" borderId="6" xfId="0" applyFont="1" applyBorder="1" applyAlignment="1">
      <alignment horizontal="center" vertical="center" wrapText="1"/>
    </xf>
    <xf numFmtId="9" fontId="3" fillId="0" borderId="2"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2" borderId="3" xfId="0" applyFont="1" applyFill="1" applyBorder="1" applyAlignment="1">
      <alignment horizontal="center" vertical="center" wrapText="1"/>
    </xf>
    <xf numFmtId="9" fontId="3" fillId="0" borderId="7" xfId="0" applyNumberFormat="1" applyFont="1" applyBorder="1" applyAlignment="1">
      <alignment horizontal="center" vertical="center" wrapText="1"/>
    </xf>
    <xf numFmtId="0" fontId="3" fillId="2" borderId="2" xfId="0" applyFont="1" applyFill="1" applyBorder="1" applyAlignment="1">
      <alignment horizontal="center" vertical="center" wrapText="1"/>
    </xf>
    <xf numFmtId="0" fontId="3" fillId="0" borderId="6" xfId="0" applyFont="1" applyBorder="1" applyAlignment="1">
      <alignment horizontal="justify" vertical="center" wrapText="1"/>
    </xf>
    <xf numFmtId="9" fontId="3" fillId="2" borderId="2" xfId="0" applyNumberFormat="1"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7" xfId="0" applyFont="1" applyBorder="1" applyAlignment="1">
      <alignment horizontal="center" vertical="center" wrapText="1"/>
    </xf>
    <xf numFmtId="0" fontId="3" fillId="0" borderId="4" xfId="0" applyFont="1" applyBorder="1" applyAlignment="1">
      <alignment horizontal="center" vertical="center" wrapText="1"/>
    </xf>
    <xf numFmtId="0" fontId="3" fillId="2" borderId="2" xfId="0" applyFont="1" applyFill="1" applyBorder="1" applyAlignment="1">
      <alignment horizontal="justify" vertical="center" wrapText="1"/>
    </xf>
    <xf numFmtId="0" fontId="3" fillId="0" borderId="2" xfId="0" applyFont="1" applyBorder="1" applyAlignment="1">
      <alignment horizontal="justify" vertical="center" wrapText="1"/>
    </xf>
    <xf numFmtId="0" fontId="3" fillId="0" borderId="0" xfId="0" applyFont="1" applyAlignment="1">
      <alignment horizontal="center" vertical="center" wrapText="1"/>
    </xf>
    <xf numFmtId="0" fontId="3" fillId="0" borderId="2" xfId="0" applyFont="1" applyBorder="1" applyAlignment="1">
      <alignment horizontal="left" vertical="center" wrapText="1"/>
    </xf>
    <xf numFmtId="10" fontId="3" fillId="0" borderId="7" xfId="0" applyNumberFormat="1" applyFont="1" applyBorder="1" applyAlignment="1">
      <alignment horizontal="center" vertical="center" wrapText="1"/>
    </xf>
    <xf numFmtId="9" fontId="3" fillId="2" borderId="7" xfId="0" applyNumberFormat="1" applyFont="1" applyFill="1" applyBorder="1" applyAlignment="1">
      <alignment horizontal="center" vertical="center" wrapText="1"/>
    </xf>
    <xf numFmtId="9" fontId="3" fillId="2" borderId="8" xfId="0" applyNumberFormat="1"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3" xfId="0" applyFont="1" applyFill="1" applyBorder="1" applyAlignment="1">
      <alignment horizontal="justify" vertical="center" wrapText="1"/>
    </xf>
    <xf numFmtId="0" fontId="3" fillId="2" borderId="2" xfId="0" applyFont="1" applyFill="1" applyBorder="1" applyAlignment="1">
      <alignment horizontal="left" vertical="center" wrapText="1"/>
    </xf>
    <xf numFmtId="0" fontId="3" fillId="4" borderId="6" xfId="0"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8" borderId="2" xfId="0" applyFont="1" applyFill="1" applyBorder="1" applyAlignment="1">
      <alignment horizontal="center" vertical="center" wrapText="1"/>
    </xf>
    <xf numFmtId="9" fontId="3" fillId="2" borderId="7" xfId="1" applyFont="1" applyFill="1" applyBorder="1" applyAlignment="1">
      <alignment horizontal="center" vertical="center" wrapText="1"/>
    </xf>
    <xf numFmtId="0" fontId="3" fillId="2" borderId="3" xfId="0" applyFont="1" applyFill="1" applyBorder="1" applyAlignment="1">
      <alignment horizontal="center" vertical="center"/>
    </xf>
    <xf numFmtId="0" fontId="3" fillId="0" borderId="6" xfId="0" applyFont="1" applyBorder="1" applyAlignment="1">
      <alignment horizontal="center" vertical="center"/>
    </xf>
    <xf numFmtId="0" fontId="3" fillId="0" borderId="3" xfId="0" applyFont="1" applyBorder="1" applyAlignment="1">
      <alignment horizontal="center" vertical="center"/>
    </xf>
    <xf numFmtId="9" fontId="3" fillId="0" borderId="7" xfId="1" applyFont="1" applyBorder="1" applyAlignment="1">
      <alignment horizontal="center" vertical="center" wrapText="1"/>
    </xf>
    <xf numFmtId="0" fontId="3" fillId="0" borderId="2" xfId="0" applyFont="1" applyBorder="1" applyAlignment="1">
      <alignment horizontal="center" vertical="center"/>
    </xf>
    <xf numFmtId="0" fontId="3" fillId="4" borderId="2" xfId="0" applyFont="1" applyFill="1" applyBorder="1" applyAlignment="1">
      <alignment horizontal="center" vertical="center"/>
    </xf>
    <xf numFmtId="0" fontId="54" fillId="8" borderId="33" xfId="0" applyFont="1" applyFill="1" applyBorder="1" applyAlignment="1">
      <alignment horizontal="center" vertical="center" wrapText="1"/>
    </xf>
    <xf numFmtId="0" fontId="3" fillId="0" borderId="3" xfId="0" applyFont="1" applyBorder="1" applyAlignment="1">
      <alignment horizontal="justify" vertical="center"/>
    </xf>
    <xf numFmtId="0" fontId="3" fillId="0" borderId="6" xfId="0" applyFont="1" applyBorder="1" applyAlignment="1">
      <alignment horizontal="justify" vertical="center"/>
    </xf>
    <xf numFmtId="0" fontId="3" fillId="2" borderId="3" xfId="0" applyFont="1" applyFill="1" applyBorder="1" applyAlignment="1">
      <alignment horizontal="justify" vertical="center"/>
    </xf>
    <xf numFmtId="0" fontId="3" fillId="0" borderId="8" xfId="0" applyFont="1" applyBorder="1" applyAlignment="1">
      <alignment vertical="center" wrapText="1"/>
    </xf>
    <xf numFmtId="0" fontId="3" fillId="0" borderId="9" xfId="0" applyFont="1" applyBorder="1" applyAlignment="1">
      <alignment horizontal="center" vertical="center" wrapText="1"/>
    </xf>
    <xf numFmtId="0" fontId="3" fillId="0" borderId="1" xfId="0" applyFont="1" applyBorder="1" applyAlignment="1">
      <alignment horizontal="center" vertical="center" wrapText="1"/>
    </xf>
    <xf numFmtId="0" fontId="3" fillId="2" borderId="7" xfId="0" applyFont="1" applyFill="1" applyBorder="1" applyAlignment="1">
      <alignment horizontal="center" vertical="center" wrapText="1"/>
    </xf>
    <xf numFmtId="0" fontId="3" fillId="2" borderId="7" xfId="0" applyFont="1" applyFill="1" applyBorder="1" applyAlignment="1">
      <alignment horizontal="justify" vertical="center" wrapText="1"/>
    </xf>
    <xf numFmtId="0" fontId="3" fillId="0" borderId="7" xfId="0" applyFont="1" applyBorder="1" applyAlignment="1">
      <alignment horizontal="justify" vertical="center" wrapText="1"/>
    </xf>
    <xf numFmtId="0" fontId="3" fillId="2" borderId="7" xfId="0" applyFont="1" applyFill="1" applyBorder="1" applyAlignment="1">
      <alignment horizontal="center" wrapText="1"/>
    </xf>
    <xf numFmtId="0" fontId="3" fillId="9" borderId="7" xfId="0" applyFont="1" applyFill="1" applyBorder="1" applyAlignment="1">
      <alignment horizontal="center" vertical="center" wrapText="1"/>
    </xf>
    <xf numFmtId="0" fontId="12" fillId="2" borderId="2" xfId="0" applyFont="1" applyFill="1" applyBorder="1" applyAlignment="1">
      <alignment horizontal="center" wrapText="1"/>
    </xf>
    <xf numFmtId="9" fontId="12" fillId="2" borderId="2" xfId="0" applyNumberFormat="1" applyFont="1" applyFill="1" applyBorder="1" applyAlignment="1">
      <alignment horizontal="center" vertical="center" wrapText="1"/>
    </xf>
    <xf numFmtId="9" fontId="38" fillId="14" borderId="2" xfId="0" applyNumberFormat="1" applyFont="1" applyFill="1" applyBorder="1" applyAlignment="1">
      <alignment horizontal="center" vertical="center"/>
    </xf>
    <xf numFmtId="9" fontId="3" fillId="0" borderId="9" xfId="0" applyNumberFormat="1" applyFont="1" applyBorder="1" applyAlignment="1">
      <alignment horizontal="center" vertical="center" wrapText="1"/>
    </xf>
    <xf numFmtId="9" fontId="59" fillId="20" borderId="20" xfId="0" applyNumberFormat="1" applyFont="1" applyFill="1" applyBorder="1" applyAlignment="1">
      <alignment horizontal="center"/>
    </xf>
    <xf numFmtId="9" fontId="68" fillId="20" borderId="21" xfId="0" applyNumberFormat="1" applyFont="1" applyFill="1" applyBorder="1" applyAlignment="1">
      <alignment horizontal="center"/>
    </xf>
    <xf numFmtId="9" fontId="68" fillId="20" borderId="24" xfId="0" applyNumberFormat="1" applyFont="1" applyFill="1" applyBorder="1" applyAlignment="1">
      <alignment horizontal="center"/>
    </xf>
    <xf numFmtId="0" fontId="7" fillId="10" borderId="18" xfId="0" applyFont="1" applyFill="1" applyBorder="1" applyAlignment="1">
      <alignment horizontal="center" vertical="center" wrapText="1"/>
    </xf>
    <xf numFmtId="0" fontId="12" fillId="2" borderId="6" xfId="0" applyFont="1" applyFill="1" applyBorder="1"/>
    <xf numFmtId="0" fontId="12" fillId="20" borderId="89" xfId="0" applyFont="1" applyFill="1" applyBorder="1"/>
    <xf numFmtId="0" fontId="12" fillId="20" borderId="90" xfId="0" applyFont="1" applyFill="1" applyBorder="1"/>
    <xf numFmtId="0" fontId="12" fillId="20" borderId="24" xfId="0" applyFont="1" applyFill="1" applyBorder="1"/>
    <xf numFmtId="9" fontId="12" fillId="2" borderId="7" xfId="1" applyFont="1" applyFill="1" applyBorder="1" applyAlignment="1">
      <alignment horizontal="center" vertical="center" wrapText="1"/>
    </xf>
    <xf numFmtId="9" fontId="12" fillId="0" borderId="2" xfId="0" applyNumberFormat="1" applyFont="1" applyBorder="1" applyAlignment="1">
      <alignment horizontal="center" vertical="center" wrapText="1"/>
    </xf>
    <xf numFmtId="0" fontId="63" fillId="20" borderId="20" xfId="0" applyFont="1" applyFill="1" applyBorder="1" applyAlignment="1">
      <alignment horizontal="center" vertical="center"/>
    </xf>
    <xf numFmtId="0" fontId="64" fillId="20" borderId="21" xfId="0" applyFont="1" applyFill="1" applyBorder="1" applyAlignment="1">
      <alignment horizontal="center" vertical="center"/>
    </xf>
    <xf numFmtId="0" fontId="63" fillId="20" borderId="24" xfId="0" applyFont="1" applyFill="1" applyBorder="1" applyAlignment="1">
      <alignment horizontal="center" vertical="center" wrapText="1"/>
    </xf>
    <xf numFmtId="9" fontId="58" fillId="22" borderId="2" xfId="0" applyNumberFormat="1" applyFont="1" applyFill="1" applyBorder="1" applyAlignment="1">
      <alignment horizontal="center" vertical="center"/>
    </xf>
    <xf numFmtId="9" fontId="58" fillId="21" borderId="2" xfId="0" applyNumberFormat="1" applyFont="1" applyFill="1" applyBorder="1" applyAlignment="1">
      <alignment horizontal="center" vertical="center"/>
    </xf>
    <xf numFmtId="9" fontId="3" fillId="2" borderId="6" xfId="0" applyNumberFormat="1" applyFont="1" applyFill="1" applyBorder="1" applyAlignment="1">
      <alignment horizontal="center" vertical="center" wrapText="1"/>
    </xf>
    <xf numFmtId="9" fontId="38" fillId="14" borderId="6" xfId="0" applyNumberFormat="1" applyFont="1" applyFill="1" applyBorder="1" applyAlignment="1">
      <alignment horizontal="center" vertical="center"/>
    </xf>
    <xf numFmtId="0" fontId="52" fillId="10" borderId="3" xfId="2" applyFont="1" applyFill="1" applyBorder="1" applyAlignment="1">
      <alignment horizontal="center" vertical="center" wrapText="1"/>
    </xf>
    <xf numFmtId="9" fontId="33" fillId="10" borderId="2" xfId="1" applyFont="1" applyFill="1" applyBorder="1" applyAlignment="1">
      <alignment horizontal="center" vertical="center" wrapText="1"/>
    </xf>
    <xf numFmtId="9" fontId="33" fillId="10" borderId="6" xfId="1" applyFont="1" applyFill="1" applyBorder="1" applyAlignment="1">
      <alignment horizontal="center" vertical="center" wrapText="1"/>
    </xf>
    <xf numFmtId="0" fontId="0" fillId="20" borderId="18" xfId="0" applyFill="1" applyBorder="1"/>
    <xf numFmtId="9" fontId="32" fillId="14" borderId="3" xfId="1" applyFont="1" applyFill="1" applyBorder="1" applyAlignment="1">
      <alignment horizontal="center" vertical="center" wrapText="1"/>
    </xf>
    <xf numFmtId="9" fontId="35" fillId="14" borderId="2" xfId="0" applyNumberFormat="1" applyFont="1" applyFill="1" applyBorder="1" applyAlignment="1">
      <alignment horizontal="center" vertical="center" wrapText="1"/>
    </xf>
    <xf numFmtId="9" fontId="32" fillId="14" borderId="2" xfId="0" applyNumberFormat="1" applyFont="1" applyFill="1" applyBorder="1" applyAlignment="1">
      <alignment horizontal="center" vertical="center"/>
    </xf>
    <xf numFmtId="9" fontId="31" fillId="22" borderId="2" xfId="0" applyNumberFormat="1" applyFont="1" applyFill="1" applyBorder="1" applyAlignment="1">
      <alignment horizontal="center" vertical="center" wrapText="1"/>
    </xf>
    <xf numFmtId="0" fontId="18" fillId="0" borderId="0" xfId="0" applyFont="1" applyAlignment="1">
      <alignment horizontal="right"/>
    </xf>
    <xf numFmtId="0" fontId="18" fillId="0" borderId="24" xfId="0" applyFont="1" applyBorder="1" applyAlignment="1">
      <alignment horizontal="right" vertical="center" wrapText="1"/>
    </xf>
    <xf numFmtId="0" fontId="18" fillId="2" borderId="21" xfId="0" applyFont="1" applyFill="1" applyBorder="1" applyAlignment="1">
      <alignment horizontal="right"/>
    </xf>
    <xf numFmtId="0" fontId="18" fillId="2" borderId="20" xfId="0" applyFont="1" applyFill="1" applyBorder="1" applyAlignment="1">
      <alignment horizontal="right"/>
    </xf>
    <xf numFmtId="0" fontId="18" fillId="0" borderId="31" xfId="0" applyFont="1" applyBorder="1" applyAlignment="1">
      <alignment horizontal="right" vertical="center" wrapText="1"/>
    </xf>
    <xf numFmtId="0" fontId="0" fillId="0" borderId="2" xfId="0" applyBorder="1" applyAlignment="1">
      <alignment horizontal="right"/>
    </xf>
    <xf numFmtId="0" fontId="18" fillId="2" borderId="2" xfId="0" applyFont="1" applyFill="1" applyBorder="1" applyAlignment="1">
      <alignment horizontal="right"/>
    </xf>
    <xf numFmtId="0" fontId="14" fillId="10" borderId="91" xfId="0" applyFont="1" applyFill="1" applyBorder="1" applyAlignment="1">
      <alignment horizontal="center"/>
    </xf>
    <xf numFmtId="0" fontId="0" fillId="5" borderId="12" xfId="0" applyFill="1" applyBorder="1"/>
    <xf numFmtId="0" fontId="0" fillId="5" borderId="13" xfId="0" applyFill="1" applyBorder="1"/>
    <xf numFmtId="0" fontId="0" fillId="5" borderId="6" xfId="0" applyFill="1" applyBorder="1"/>
    <xf numFmtId="0" fontId="10" fillId="2" borderId="3" xfId="0" applyFont="1" applyFill="1" applyBorder="1" applyAlignment="1">
      <alignment horizontal="center" wrapText="1"/>
    </xf>
    <xf numFmtId="0" fontId="0" fillId="26" borderId="2" xfId="0" applyFill="1" applyBorder="1" applyAlignment="1">
      <alignment wrapText="1"/>
    </xf>
    <xf numFmtId="0" fontId="15" fillId="10" borderId="2" xfId="0" applyFont="1" applyFill="1" applyBorder="1" applyAlignment="1">
      <alignment horizontal="center" vertical="center"/>
    </xf>
    <xf numFmtId="0" fontId="0" fillId="5" borderId="0" xfId="0" applyFill="1"/>
    <xf numFmtId="0" fontId="30" fillId="2" borderId="2" xfId="0" applyFont="1" applyFill="1" applyBorder="1" applyAlignment="1">
      <alignment horizontal="center" vertical="center" wrapText="1"/>
    </xf>
    <xf numFmtId="9" fontId="30" fillId="2" borderId="2" xfId="0" applyNumberFormat="1" applyFont="1" applyFill="1" applyBorder="1" applyAlignment="1">
      <alignment horizontal="center" vertical="center" wrapText="1"/>
    </xf>
    <xf numFmtId="9" fontId="31" fillId="24" borderId="7" xfId="0" applyNumberFormat="1" applyFont="1" applyFill="1" applyBorder="1" applyAlignment="1">
      <alignment horizontal="center" vertical="center"/>
    </xf>
    <xf numFmtId="14" fontId="60" fillId="17" borderId="2" xfId="0" applyNumberFormat="1" applyFont="1" applyFill="1" applyBorder="1" applyAlignment="1">
      <alignment horizontal="center" vertical="center" wrapText="1"/>
    </xf>
    <xf numFmtId="0" fontId="3" fillId="17" borderId="2" xfId="0" applyFont="1" applyFill="1" applyBorder="1" applyAlignment="1">
      <alignment horizontal="center" vertical="center" wrapText="1"/>
    </xf>
    <xf numFmtId="0" fontId="72" fillId="0" borderId="2" xfId="0" applyFont="1" applyBorder="1" applyAlignment="1">
      <alignment horizontal="center" vertical="center" wrapText="1"/>
    </xf>
    <xf numFmtId="14" fontId="3" fillId="14" borderId="6" xfId="0" applyNumberFormat="1" applyFont="1" applyFill="1" applyBorder="1" applyAlignment="1">
      <alignment horizontal="center" vertical="center" wrapText="1"/>
    </xf>
    <xf numFmtId="9" fontId="3" fillId="2" borderId="2" xfId="1" applyFont="1" applyFill="1" applyBorder="1" applyAlignment="1">
      <alignment horizontal="center" vertical="center" wrapText="1"/>
    </xf>
    <xf numFmtId="9" fontId="3" fillId="2" borderId="6" xfId="1" applyFont="1" applyFill="1" applyBorder="1" applyAlignment="1">
      <alignment horizontal="center" vertical="center" wrapText="1"/>
    </xf>
    <xf numFmtId="14" fontId="72" fillId="0" borderId="2" xfId="0" applyNumberFormat="1" applyFont="1" applyBorder="1" applyAlignment="1">
      <alignment horizontal="center" vertical="center" wrapText="1"/>
    </xf>
    <xf numFmtId="14" fontId="3" fillId="14" borderId="2" xfId="0" applyNumberFormat="1" applyFont="1" applyFill="1" applyBorder="1" applyAlignment="1">
      <alignment horizontal="center" vertical="center" wrapText="1"/>
    </xf>
    <xf numFmtId="14" fontId="72" fillId="0" borderId="6" xfId="0" applyNumberFormat="1" applyFont="1" applyBorder="1" applyAlignment="1">
      <alignment horizontal="center" vertical="center" wrapText="1"/>
    </xf>
    <xf numFmtId="0" fontId="72" fillId="17" borderId="6" xfId="0" applyFont="1" applyFill="1" applyBorder="1" applyAlignment="1">
      <alignment horizontal="center" vertical="center" wrapText="1"/>
    </xf>
    <xf numFmtId="0" fontId="3" fillId="14" borderId="2" xfId="0" applyFont="1" applyFill="1" applyBorder="1" applyAlignment="1">
      <alignment horizontal="center" vertical="center" wrapText="1"/>
    </xf>
    <xf numFmtId="9" fontId="33" fillId="14" borderId="3" xfId="1" applyFont="1" applyFill="1" applyBorder="1" applyAlignment="1">
      <alignment horizontal="justify" vertical="center" wrapText="1"/>
    </xf>
    <xf numFmtId="0" fontId="35" fillId="14" borderId="2" xfId="0" applyFont="1" applyFill="1" applyBorder="1" applyAlignment="1">
      <alignment horizontal="justify" vertical="center" wrapText="1"/>
    </xf>
    <xf numFmtId="9" fontId="31" fillId="14" borderId="2" xfId="1" applyFont="1" applyFill="1" applyBorder="1" applyAlignment="1">
      <alignment horizontal="justify" vertical="center" wrapText="1"/>
    </xf>
    <xf numFmtId="0" fontId="32" fillId="14" borderId="2" xfId="0" applyFont="1" applyFill="1" applyBorder="1" applyAlignment="1">
      <alignment horizontal="justify" vertical="center" wrapText="1"/>
    </xf>
    <xf numFmtId="9" fontId="57" fillId="14" borderId="2" xfId="1" applyFont="1" applyFill="1" applyBorder="1" applyAlignment="1">
      <alignment horizontal="center" vertical="center" wrapText="1"/>
    </xf>
    <xf numFmtId="0" fontId="37" fillId="14" borderId="2" xfId="0" applyFont="1" applyFill="1" applyBorder="1" applyAlignment="1">
      <alignment horizontal="justify" vertical="center" wrapText="1"/>
    </xf>
    <xf numFmtId="0" fontId="32" fillId="14" borderId="2" xfId="0" applyFont="1" applyFill="1" applyBorder="1" applyAlignment="1">
      <alignment horizontal="left" vertical="center" wrapText="1"/>
    </xf>
    <xf numFmtId="9" fontId="74" fillId="2" borderId="2" xfId="1" applyFont="1" applyFill="1" applyBorder="1" applyAlignment="1">
      <alignment horizontal="center" vertical="center" wrapText="1"/>
    </xf>
    <xf numFmtId="9" fontId="74" fillId="2" borderId="6" xfId="1" applyFont="1" applyFill="1" applyBorder="1" applyAlignment="1">
      <alignment horizontal="center" vertical="center" wrapText="1"/>
    </xf>
    <xf numFmtId="0" fontId="75" fillId="2" borderId="2" xfId="0" applyFont="1" applyFill="1" applyBorder="1" applyAlignment="1">
      <alignment horizontal="center" vertical="center" wrapText="1"/>
    </xf>
    <xf numFmtId="0" fontId="74" fillId="2" borderId="2" xfId="0" applyFont="1" applyFill="1" applyBorder="1" applyAlignment="1">
      <alignment horizontal="center" vertical="center" wrapText="1"/>
    </xf>
    <xf numFmtId="0" fontId="74" fillId="2" borderId="6" xfId="0" applyFont="1" applyFill="1" applyBorder="1" applyAlignment="1">
      <alignment horizontal="center" vertical="center" wrapText="1"/>
    </xf>
    <xf numFmtId="0" fontId="78" fillId="20" borderId="21" xfId="0" applyFont="1" applyFill="1" applyBorder="1"/>
    <xf numFmtId="9" fontId="79" fillId="20" borderId="24" xfId="0" applyNumberFormat="1" applyFont="1" applyFill="1" applyBorder="1" applyAlignment="1">
      <alignment horizontal="center"/>
    </xf>
    <xf numFmtId="9" fontId="87" fillId="20" borderId="24" xfId="0" applyNumberFormat="1" applyFont="1" applyFill="1" applyBorder="1" applyAlignment="1">
      <alignment horizontal="center"/>
    </xf>
    <xf numFmtId="9" fontId="88" fillId="20" borderId="24" xfId="0" applyNumberFormat="1" applyFont="1" applyFill="1" applyBorder="1" applyAlignment="1">
      <alignment horizontal="center"/>
    </xf>
    <xf numFmtId="9" fontId="89" fillId="20" borderId="24" xfId="0" applyNumberFormat="1" applyFont="1" applyFill="1" applyBorder="1" applyAlignment="1">
      <alignment horizontal="center" vertical="center"/>
    </xf>
    <xf numFmtId="9" fontId="65" fillId="9" borderId="6" xfId="0" applyNumberFormat="1" applyFont="1" applyFill="1" applyBorder="1" applyAlignment="1">
      <alignment horizontal="center" vertical="center" wrapText="1"/>
    </xf>
    <xf numFmtId="0" fontId="65" fillId="9" borderId="3" xfId="0" applyFont="1" applyFill="1" applyBorder="1" applyAlignment="1">
      <alignment horizontal="center" vertical="center" wrapText="1"/>
    </xf>
    <xf numFmtId="9" fontId="12" fillId="2" borderId="6" xfId="0" applyNumberFormat="1" applyFont="1" applyFill="1" applyBorder="1" applyAlignment="1">
      <alignment horizontal="center" vertical="center" wrapText="1"/>
    </xf>
    <xf numFmtId="0" fontId="12" fillId="2" borderId="3" xfId="0" applyFont="1" applyFill="1" applyBorder="1" applyAlignment="1">
      <alignment horizontal="center" vertical="center" wrapText="1"/>
    </xf>
    <xf numFmtId="0" fontId="71" fillId="2" borderId="2" xfId="0" applyFont="1" applyFill="1" applyBorder="1" applyAlignment="1">
      <alignment horizontal="center" vertical="center" wrapText="1"/>
    </xf>
    <xf numFmtId="9" fontId="65" fillId="0" borderId="9" xfId="0" applyNumberFormat="1" applyFont="1" applyBorder="1" applyAlignment="1">
      <alignment horizontal="center" vertical="center" wrapText="1"/>
    </xf>
    <xf numFmtId="0" fontId="65" fillId="0" borderId="8" xfId="0" applyFont="1" applyBorder="1" applyAlignment="1">
      <alignment horizontal="center" vertical="center" wrapText="1"/>
    </xf>
    <xf numFmtId="0" fontId="65" fillId="2" borderId="2" xfId="0" applyFont="1" applyFill="1" applyBorder="1" applyAlignment="1">
      <alignment horizontal="center" vertical="center" wrapText="1"/>
    </xf>
    <xf numFmtId="9" fontId="3" fillId="2" borderId="6" xfId="0" applyNumberFormat="1" applyFont="1" applyFill="1" applyBorder="1" applyAlignment="1">
      <alignment horizontal="center" vertical="center" wrapText="1"/>
    </xf>
    <xf numFmtId="0" fontId="0" fillId="0" borderId="3" xfId="0" applyBorder="1" applyAlignment="1">
      <alignment horizontal="center" vertical="center" wrapText="1"/>
    </xf>
    <xf numFmtId="9" fontId="12" fillId="2" borderId="6" xfId="0" applyNumberFormat="1" applyFont="1" applyFill="1" applyBorder="1" applyAlignment="1">
      <alignment horizontal="center" vertical="center"/>
    </xf>
    <xf numFmtId="0" fontId="0" fillId="0" borderId="10" xfId="0" applyBorder="1" applyAlignment="1">
      <alignment horizontal="center" vertical="center"/>
    </xf>
    <xf numFmtId="0" fontId="0" fillId="0" borderId="3" xfId="0" applyBorder="1" applyAlignment="1">
      <alignment horizontal="center" vertical="center"/>
    </xf>
    <xf numFmtId="0" fontId="30" fillId="2" borderId="6" xfId="0" applyFont="1" applyFill="1" applyBorder="1" applyAlignment="1">
      <alignment horizontal="center" vertical="center" wrapText="1"/>
    </xf>
    <xf numFmtId="0" fontId="30" fillId="2" borderId="3" xfId="0" applyFont="1" applyFill="1" applyBorder="1" applyAlignment="1">
      <alignment horizontal="center" vertical="center" wrapText="1"/>
    </xf>
    <xf numFmtId="0" fontId="0" fillId="0" borderId="10" xfId="0" applyBorder="1" applyAlignment="1">
      <alignment horizontal="center" vertical="center" wrapText="1"/>
    </xf>
    <xf numFmtId="9" fontId="65" fillId="2" borderId="6" xfId="0" applyNumberFormat="1" applyFont="1" applyFill="1" applyBorder="1" applyAlignment="1">
      <alignment horizontal="center" vertical="center" wrapText="1"/>
    </xf>
    <xf numFmtId="9" fontId="65" fillId="2" borderId="3" xfId="0" applyNumberFormat="1"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14" fillId="26" borderId="2" xfId="0" applyFont="1" applyFill="1" applyBorder="1" applyAlignment="1">
      <alignment wrapText="1"/>
    </xf>
    <xf numFmtId="0" fontId="0" fillId="26" borderId="2" xfId="0" applyFill="1" applyBorder="1" applyAlignment="1">
      <alignment wrapText="1"/>
    </xf>
    <xf numFmtId="0" fontId="15" fillId="29" borderId="2" xfId="0" applyFont="1" applyFill="1" applyBorder="1" applyAlignment="1">
      <alignment horizontal="center" vertical="center" wrapText="1"/>
    </xf>
    <xf numFmtId="0" fontId="0" fillId="29" borderId="2" xfId="0" applyFill="1" applyBorder="1" applyAlignment="1">
      <alignment horizontal="center" vertical="center" wrapText="1"/>
    </xf>
    <xf numFmtId="9" fontId="12" fillId="2" borderId="10" xfId="0" applyNumberFormat="1" applyFont="1" applyFill="1" applyBorder="1" applyAlignment="1">
      <alignment horizontal="center" vertical="center" wrapText="1"/>
    </xf>
    <xf numFmtId="0" fontId="0" fillId="2" borderId="3" xfId="0" applyFill="1" applyBorder="1" applyAlignment="1">
      <alignment horizontal="center" vertical="center" wrapText="1"/>
    </xf>
    <xf numFmtId="0" fontId="0" fillId="0" borderId="10" xfId="0" applyBorder="1" applyAlignment="1">
      <alignment vertical="center"/>
    </xf>
    <xf numFmtId="0" fontId="0" fillId="0" borderId="3" xfId="0" applyBorder="1" applyAlignment="1">
      <alignment horizontal="center" wrapText="1"/>
    </xf>
    <xf numFmtId="9" fontId="12" fillId="2" borderId="3" xfId="0" applyNumberFormat="1" applyFont="1" applyFill="1" applyBorder="1" applyAlignment="1">
      <alignment horizontal="center" vertical="center" wrapText="1"/>
    </xf>
    <xf numFmtId="0" fontId="3" fillId="2" borderId="10" xfId="0" applyFont="1" applyFill="1" applyBorder="1" applyAlignment="1">
      <alignment horizontal="center" vertical="center" wrapText="1"/>
    </xf>
    <xf numFmtId="0" fontId="12" fillId="2" borderId="10" xfId="0" applyFont="1" applyFill="1" applyBorder="1" applyAlignment="1">
      <alignment horizontal="center" vertical="center" wrapText="1"/>
    </xf>
    <xf numFmtId="0" fontId="65" fillId="0" borderId="6" xfId="0" applyFont="1" applyBorder="1" applyAlignment="1">
      <alignment horizontal="center" vertical="center" wrapText="1"/>
    </xf>
    <xf numFmtId="0" fontId="65" fillId="0" borderId="3" xfId="0" applyFont="1" applyBorder="1" applyAlignment="1">
      <alignment horizontal="center" vertical="center" wrapText="1"/>
    </xf>
    <xf numFmtId="0" fontId="3" fillId="9" borderId="6" xfId="0" applyFont="1" applyFill="1" applyBorder="1" applyAlignment="1">
      <alignment horizontal="center" vertical="center" wrapText="1"/>
    </xf>
    <xf numFmtId="0" fontId="3" fillId="9" borderId="3" xfId="0" applyFont="1" applyFill="1" applyBorder="1" applyAlignment="1">
      <alignment horizontal="center" vertical="center" wrapText="1"/>
    </xf>
    <xf numFmtId="0" fontId="65" fillId="9" borderId="6" xfId="0" applyFont="1" applyFill="1" applyBorder="1" applyAlignment="1">
      <alignment horizontal="center" vertical="center" wrapText="1"/>
    </xf>
    <xf numFmtId="0" fontId="30" fillId="2" borderId="10" xfId="0" applyFont="1" applyFill="1" applyBorder="1" applyAlignment="1">
      <alignment horizontal="center" vertical="center" wrapText="1"/>
    </xf>
    <xf numFmtId="0" fontId="65" fillId="2" borderId="6" xfId="0" applyFont="1" applyFill="1" applyBorder="1" applyAlignment="1">
      <alignment horizontal="center" vertical="center" wrapText="1"/>
    </xf>
    <xf numFmtId="0" fontId="65" fillId="2" borderId="3" xfId="0" applyFont="1" applyFill="1" applyBorder="1" applyAlignment="1">
      <alignment horizontal="center" vertical="center" wrapText="1"/>
    </xf>
    <xf numFmtId="0" fontId="15" fillId="10" borderId="2" xfId="0" applyFont="1" applyFill="1" applyBorder="1" applyAlignment="1">
      <alignment horizontal="center" vertical="center" wrapText="1"/>
    </xf>
    <xf numFmtId="0" fontId="18" fillId="10" borderId="2" xfId="0" applyFont="1" applyFill="1" applyBorder="1" applyAlignment="1">
      <alignment horizontal="center" vertical="center" wrapText="1"/>
    </xf>
    <xf numFmtId="0" fontId="15" fillId="20" borderId="2" xfId="0" applyFont="1" applyFill="1" applyBorder="1" applyAlignment="1">
      <alignment horizontal="center" vertical="center" wrapText="1"/>
    </xf>
    <xf numFmtId="0" fontId="18" fillId="20"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12" fillId="2" borderId="6" xfId="0" applyFont="1" applyFill="1" applyBorder="1" applyAlignment="1">
      <alignment horizontal="center" vertical="center" wrapText="1"/>
    </xf>
    <xf numFmtId="9" fontId="3" fillId="2" borderId="10" xfId="0" applyNumberFormat="1" applyFont="1" applyFill="1" applyBorder="1" applyAlignment="1">
      <alignment horizontal="center" vertical="center" wrapText="1"/>
    </xf>
    <xf numFmtId="9" fontId="3" fillId="2" borderId="3" xfId="0" applyNumberFormat="1" applyFont="1" applyFill="1" applyBorder="1" applyAlignment="1">
      <alignment horizontal="center" vertical="center" wrapText="1"/>
    </xf>
    <xf numFmtId="0" fontId="66" fillId="2" borderId="10" xfId="0" applyFont="1" applyFill="1" applyBorder="1" applyAlignment="1">
      <alignment horizontal="center" vertical="center" wrapText="1"/>
    </xf>
    <xf numFmtId="0" fontId="66" fillId="2" borderId="3"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49"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65" fillId="2" borderId="7" xfId="0" applyFont="1" applyFill="1" applyBorder="1" applyAlignment="1">
      <alignment horizontal="center" vertical="center" wrapText="1"/>
    </xf>
    <xf numFmtId="9" fontId="3" fillId="0" borderId="6"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65"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9" xfId="0" applyFont="1" applyBorder="1" applyAlignment="1">
      <alignment horizontal="center" vertical="center" wrapText="1"/>
    </xf>
    <xf numFmtId="0" fontId="3" fillId="0" borderId="49" xfId="0" applyFont="1" applyBorder="1" applyAlignment="1">
      <alignment horizontal="center" vertical="center" wrapText="1"/>
    </xf>
    <xf numFmtId="0" fontId="3" fillId="0" borderId="8" xfId="0" applyFont="1" applyBorder="1" applyAlignment="1">
      <alignment horizontal="center" vertical="center" wrapText="1"/>
    </xf>
    <xf numFmtId="0" fontId="15" fillId="10" borderId="83" xfId="0" applyFont="1" applyFill="1" applyBorder="1" applyAlignment="1">
      <alignment horizontal="center" vertical="center" wrapText="1"/>
    </xf>
    <xf numFmtId="0" fontId="18" fillId="10" borderId="84" xfId="0" applyFont="1" applyFill="1" applyBorder="1" applyAlignment="1">
      <alignment horizontal="center" vertical="center" wrapText="1"/>
    </xf>
    <xf numFmtId="0" fontId="18" fillId="10" borderId="85" xfId="0" applyFont="1" applyFill="1" applyBorder="1" applyAlignment="1">
      <alignment horizontal="center" vertical="center" wrapText="1"/>
    </xf>
    <xf numFmtId="0" fontId="3" fillId="2" borderId="86" xfId="0" applyFont="1" applyFill="1" applyBorder="1" applyAlignment="1">
      <alignment horizontal="center" vertical="center" wrapText="1"/>
    </xf>
    <xf numFmtId="0" fontId="66" fillId="0" borderId="49" xfId="0" applyFont="1" applyBorder="1" applyAlignment="1">
      <alignment horizontal="center" vertical="center" wrapText="1"/>
    </xf>
    <xf numFmtId="0" fontId="15" fillId="10" borderId="71" xfId="0" applyFont="1" applyFill="1" applyBorder="1" applyAlignment="1">
      <alignment horizontal="center" vertical="center" wrapText="1"/>
    </xf>
    <xf numFmtId="0" fontId="18" fillId="10" borderId="25" xfId="0" applyFont="1" applyFill="1" applyBorder="1" applyAlignment="1">
      <alignment horizontal="center" vertical="center" wrapText="1"/>
    </xf>
    <xf numFmtId="0" fontId="18" fillId="10" borderId="26" xfId="0" applyFont="1" applyFill="1" applyBorder="1" applyAlignment="1">
      <alignment horizontal="center" vertical="center" wrapText="1"/>
    </xf>
    <xf numFmtId="0" fontId="15" fillId="7" borderId="71" xfId="0" applyFont="1" applyFill="1" applyBorder="1" applyAlignment="1">
      <alignment horizontal="center" vertical="center" wrapText="1"/>
    </xf>
    <xf numFmtId="0" fontId="18" fillId="7" borderId="25" xfId="0" applyFont="1" applyFill="1" applyBorder="1" applyAlignment="1">
      <alignment horizontal="center" vertical="center" wrapText="1"/>
    </xf>
    <xf numFmtId="0" fontId="18" fillId="7" borderId="26" xfId="0" applyFont="1" applyFill="1" applyBorder="1" applyAlignment="1">
      <alignment horizontal="center" vertical="center" wrapText="1"/>
    </xf>
    <xf numFmtId="9" fontId="3" fillId="2" borderId="2" xfId="0" applyNumberFormat="1" applyFont="1" applyFill="1" applyBorder="1" applyAlignment="1">
      <alignment horizontal="center" vertical="center" wrapText="1"/>
    </xf>
    <xf numFmtId="0" fontId="3" fillId="2" borderId="6" xfId="0" applyFont="1" applyFill="1" applyBorder="1" applyAlignment="1">
      <alignment horizontal="justify" vertical="center" wrapText="1"/>
    </xf>
    <xf numFmtId="0" fontId="3" fillId="0" borderId="3" xfId="0" applyFont="1" applyBorder="1" applyAlignment="1">
      <alignment horizontal="justify" vertical="center" wrapText="1"/>
    </xf>
    <xf numFmtId="0" fontId="3" fillId="0" borderId="10" xfId="0" applyFont="1" applyBorder="1" applyAlignment="1">
      <alignment horizontal="justify" vertical="center" wrapText="1"/>
    </xf>
    <xf numFmtId="0" fontId="3" fillId="0" borderId="6" xfId="0" applyFont="1" applyBorder="1" applyAlignment="1">
      <alignment horizontal="justify" vertical="center" wrapText="1"/>
    </xf>
    <xf numFmtId="0" fontId="3" fillId="0" borderId="6" xfId="0" applyFont="1" applyBorder="1" applyAlignment="1">
      <alignment horizontal="center" vertical="center" wrapText="1"/>
    </xf>
    <xf numFmtId="0" fontId="3" fillId="2" borderId="10" xfId="0" applyFont="1" applyFill="1" applyBorder="1" applyAlignment="1">
      <alignment horizontal="justify" vertical="center" wrapText="1"/>
    </xf>
    <xf numFmtId="0" fontId="3" fillId="2" borderId="3" xfId="0" applyFont="1" applyFill="1" applyBorder="1" applyAlignment="1">
      <alignment horizontal="justify" vertical="center" wrapText="1"/>
    </xf>
    <xf numFmtId="0" fontId="3" fillId="0" borderId="6" xfId="0" applyFont="1" applyBorder="1" applyAlignment="1">
      <alignment horizontal="left" vertical="center" wrapText="1"/>
    </xf>
    <xf numFmtId="0" fontId="3" fillId="0" borderId="10" xfId="0" applyFont="1" applyBorder="1" applyAlignment="1">
      <alignment horizontal="left" vertical="center" wrapText="1"/>
    </xf>
    <xf numFmtId="0" fontId="3" fillId="0" borderId="3" xfId="0" applyFont="1" applyBorder="1" applyAlignment="1">
      <alignment horizontal="left" vertical="center" wrapText="1"/>
    </xf>
    <xf numFmtId="0" fontId="3" fillId="2" borderId="10" xfId="0" applyFont="1" applyFill="1" applyBorder="1" applyAlignment="1">
      <alignment horizontal="left" vertical="center" wrapText="1"/>
    </xf>
    <xf numFmtId="0" fontId="66" fillId="0" borderId="3" xfId="0" applyFont="1" applyBorder="1" applyAlignment="1">
      <alignment horizontal="left" vertical="center" wrapText="1"/>
    </xf>
    <xf numFmtId="0" fontId="3" fillId="2" borderId="3" xfId="0" applyFont="1" applyFill="1" applyBorder="1" applyAlignment="1">
      <alignment horizontal="left" vertical="center" wrapText="1"/>
    </xf>
    <xf numFmtId="0" fontId="3" fillId="2" borderId="6" xfId="0" applyFont="1" applyFill="1" applyBorder="1" applyAlignment="1">
      <alignment horizontal="left" vertical="center" wrapText="1"/>
    </xf>
    <xf numFmtId="0" fontId="15" fillId="10" borderId="71" xfId="0" applyFont="1" applyFill="1" applyBorder="1" applyAlignment="1">
      <alignment horizontal="left" vertical="center" wrapText="1"/>
    </xf>
    <xf numFmtId="0" fontId="18" fillId="10" borderId="25" xfId="0" applyFont="1" applyFill="1" applyBorder="1" applyAlignment="1">
      <alignment horizontal="left" vertical="center" wrapText="1"/>
    </xf>
    <xf numFmtId="0" fontId="18" fillId="10" borderId="26" xfId="0" applyFont="1" applyFill="1" applyBorder="1" applyAlignment="1">
      <alignment horizontal="left" vertical="center" wrapText="1"/>
    </xf>
    <xf numFmtId="0" fontId="3" fillId="2" borderId="33"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18" fillId="0" borderId="20" xfId="0" applyFont="1" applyBorder="1" applyAlignment="1">
      <alignment horizontal="right" vertical="center" wrapText="1"/>
    </xf>
    <xf numFmtId="0" fontId="18" fillId="0" borderId="22" xfId="0" applyFont="1" applyBorder="1" applyAlignment="1">
      <alignment horizontal="right" vertical="center" wrapText="1"/>
    </xf>
    <xf numFmtId="0" fontId="18" fillId="0" borderId="12" xfId="0" applyFont="1" applyBorder="1" applyAlignment="1">
      <alignment horizontal="right" vertical="center" wrapText="1"/>
    </xf>
    <xf numFmtId="0" fontId="18" fillId="0" borderId="14" xfId="0" applyFont="1" applyBorder="1" applyAlignment="1">
      <alignment horizontal="right" vertical="center" wrapText="1"/>
    </xf>
    <xf numFmtId="0" fontId="18" fillId="0" borderId="21" xfId="0" applyFont="1" applyBorder="1" applyAlignment="1">
      <alignment horizontal="right" vertical="center" wrapText="1"/>
    </xf>
    <xf numFmtId="14" fontId="18" fillId="0" borderId="12" xfId="0" applyNumberFormat="1" applyFont="1" applyBorder="1" applyAlignment="1">
      <alignment horizontal="right" vertical="center" wrapText="1"/>
    </xf>
    <xf numFmtId="14" fontId="18" fillId="0" borderId="13" xfId="0" applyNumberFormat="1" applyFont="1" applyBorder="1" applyAlignment="1">
      <alignment horizontal="right" vertical="center" wrapText="1"/>
    </xf>
    <xf numFmtId="14" fontId="18" fillId="0" borderId="14" xfId="0" applyNumberFormat="1" applyFont="1" applyBorder="1" applyAlignment="1">
      <alignment horizontal="right" vertical="center" wrapText="1"/>
    </xf>
    <xf numFmtId="0" fontId="18" fillId="0" borderId="12" xfId="0" applyFont="1" applyBorder="1" applyAlignment="1">
      <alignment horizontal="center" wrapText="1"/>
    </xf>
    <xf numFmtId="0" fontId="18" fillId="0" borderId="13" xfId="0" applyFont="1" applyBorder="1" applyAlignment="1">
      <alignment horizontal="center" wrapText="1"/>
    </xf>
    <xf numFmtId="0" fontId="18" fillId="0" borderId="14" xfId="0" applyFont="1" applyBorder="1" applyAlignment="1">
      <alignment horizontal="center" wrapText="1"/>
    </xf>
    <xf numFmtId="0" fontId="18" fillId="0" borderId="15" xfId="0" applyFont="1" applyBorder="1" applyAlignment="1">
      <alignment horizontal="center" wrapText="1"/>
    </xf>
    <xf numFmtId="0" fontId="18" fillId="0" borderId="0" xfId="0" applyFont="1" applyAlignment="1">
      <alignment horizontal="center" wrapText="1"/>
    </xf>
    <xf numFmtId="0" fontId="18" fillId="0" borderId="16" xfId="0" applyFont="1" applyBorder="1" applyAlignment="1">
      <alignment horizontal="center" wrapText="1"/>
    </xf>
    <xf numFmtId="0" fontId="19" fillId="5" borderId="20" xfId="0" applyFont="1" applyFill="1" applyBorder="1" applyAlignment="1">
      <alignment horizontal="center" vertical="center" wrapText="1"/>
    </xf>
    <xf numFmtId="0" fontId="19" fillId="5" borderId="21" xfId="0" applyFont="1" applyFill="1" applyBorder="1" applyAlignment="1">
      <alignment horizontal="center" vertical="center" wrapText="1"/>
    </xf>
    <xf numFmtId="0" fontId="19" fillId="5" borderId="22" xfId="0" applyFont="1" applyFill="1" applyBorder="1" applyAlignment="1">
      <alignment horizontal="center" vertical="center" wrapText="1"/>
    </xf>
    <xf numFmtId="0" fontId="15" fillId="0" borderId="12" xfId="0" applyFont="1" applyBorder="1" applyAlignment="1">
      <alignment horizontal="right" vertical="center" wrapText="1"/>
    </xf>
    <xf numFmtId="0" fontId="15" fillId="0" borderId="13" xfId="0" applyFont="1" applyBorder="1" applyAlignment="1">
      <alignment horizontal="right" vertical="center" wrapText="1"/>
    </xf>
    <xf numFmtId="0" fontId="0" fillId="0" borderId="13" xfId="0" applyBorder="1" applyAlignment="1">
      <alignment horizontal="right"/>
    </xf>
    <xf numFmtId="0" fontId="15" fillId="10" borderId="25" xfId="0" applyFont="1" applyFill="1" applyBorder="1" applyAlignment="1">
      <alignment horizontal="center" vertical="center" wrapText="1"/>
    </xf>
    <xf numFmtId="0" fontId="15" fillId="10" borderId="26" xfId="0" applyFont="1" applyFill="1" applyBorder="1" applyAlignment="1">
      <alignment horizontal="center" vertical="center" wrapText="1"/>
    </xf>
    <xf numFmtId="0" fontId="15" fillId="10" borderId="8" xfId="0" applyFont="1" applyFill="1" applyBorder="1" applyAlignment="1">
      <alignment horizontal="center" vertical="center" wrapText="1"/>
    </xf>
    <xf numFmtId="0" fontId="15" fillId="10" borderId="7" xfId="0" applyFont="1" applyFill="1" applyBorder="1" applyAlignment="1">
      <alignment horizontal="center" vertical="center" wrapText="1"/>
    </xf>
    <xf numFmtId="0" fontId="15" fillId="10" borderId="30" xfId="0" applyFont="1" applyFill="1" applyBorder="1" applyAlignment="1">
      <alignment horizontal="center" vertical="center" wrapText="1"/>
    </xf>
    <xf numFmtId="0" fontId="9" fillId="10" borderId="32" xfId="0" applyFont="1" applyFill="1" applyBorder="1" applyAlignment="1">
      <alignment horizontal="center" vertical="center" wrapText="1"/>
    </xf>
    <xf numFmtId="0" fontId="15" fillId="10" borderId="27" xfId="0" applyFont="1" applyFill="1" applyBorder="1" applyAlignment="1">
      <alignment horizontal="center" vertical="center" wrapText="1"/>
    </xf>
    <xf numFmtId="0" fontId="15" fillId="10" borderId="28" xfId="0" applyFont="1" applyFill="1" applyBorder="1" applyAlignment="1">
      <alignment horizontal="center" vertical="center" wrapText="1"/>
    </xf>
    <xf numFmtId="0" fontId="9" fillId="10" borderId="17" xfId="0" applyFont="1" applyFill="1" applyBorder="1" applyAlignment="1">
      <alignment horizontal="center" vertical="center" wrapText="1"/>
    </xf>
    <xf numFmtId="0" fontId="18" fillId="10" borderId="18" xfId="0" applyFont="1" applyFill="1" applyBorder="1" applyAlignment="1">
      <alignment horizontal="center" vertical="center" wrapText="1"/>
    </xf>
    <xf numFmtId="0" fontId="18" fillId="10" borderId="19" xfId="0" applyFont="1" applyFill="1" applyBorder="1" applyAlignment="1">
      <alignment horizontal="center" vertical="center" wrapText="1"/>
    </xf>
    <xf numFmtId="0" fontId="66" fillId="0" borderId="3" xfId="0" applyFont="1" applyBorder="1" applyAlignment="1">
      <alignment horizontal="center" vertical="center" wrapText="1"/>
    </xf>
    <xf numFmtId="0" fontId="3" fillId="2" borderId="33" xfId="0" applyFont="1" applyFill="1" applyBorder="1" applyAlignment="1">
      <alignment horizontal="justify" vertical="center" wrapText="1"/>
    </xf>
    <xf numFmtId="0" fontId="9" fillId="10" borderId="20" xfId="0" applyFont="1" applyFill="1" applyBorder="1" applyAlignment="1">
      <alignment horizontal="center" vertical="center" wrapText="1"/>
    </xf>
    <xf numFmtId="0" fontId="18" fillId="10" borderId="21" xfId="0" applyFont="1" applyFill="1" applyBorder="1" applyAlignment="1">
      <alignment horizontal="center" vertical="center" wrapText="1"/>
    </xf>
    <xf numFmtId="0" fontId="18" fillId="10" borderId="22" xfId="0" applyFont="1" applyFill="1" applyBorder="1" applyAlignment="1">
      <alignment horizontal="center" vertical="center" wrapText="1"/>
    </xf>
    <xf numFmtId="0" fontId="9" fillId="10" borderId="31" xfId="0" applyFont="1" applyFill="1" applyBorder="1" applyAlignment="1">
      <alignment horizontal="center" vertical="center" wrapText="1"/>
    </xf>
    <xf numFmtId="0" fontId="18" fillId="10" borderId="23" xfId="0" applyFont="1" applyFill="1" applyBorder="1" applyAlignment="1">
      <alignment horizontal="center" vertical="center" wrapText="1"/>
    </xf>
    <xf numFmtId="0" fontId="9" fillId="10" borderId="0" xfId="0" applyFont="1" applyFill="1" applyAlignment="1">
      <alignment horizontal="center" vertical="center" wrapText="1"/>
    </xf>
    <xf numFmtId="0" fontId="18" fillId="10" borderId="0" xfId="0" applyFont="1" applyFill="1" applyAlignment="1">
      <alignment horizontal="center" vertical="center" wrapText="1"/>
    </xf>
    <xf numFmtId="0" fontId="3" fillId="0" borderId="2" xfId="0" applyFont="1" applyBorder="1" applyAlignment="1">
      <alignment horizontal="center" vertical="center" wrapText="1"/>
    </xf>
    <xf numFmtId="0" fontId="54" fillId="7" borderId="33" xfId="0" applyFont="1" applyFill="1" applyBorder="1" applyAlignment="1">
      <alignment horizontal="center" vertical="center" wrapText="1"/>
    </xf>
    <xf numFmtId="0" fontId="3" fillId="7" borderId="10"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65" fillId="2" borderId="10" xfId="0" applyFont="1" applyFill="1" applyBorder="1" applyAlignment="1">
      <alignment horizontal="center" vertical="center" wrapText="1"/>
    </xf>
    <xf numFmtId="14" fontId="3" fillId="0" borderId="6" xfId="0" applyNumberFormat="1" applyFont="1" applyBorder="1" applyAlignment="1">
      <alignment horizontal="center" vertical="center" wrapText="1"/>
    </xf>
    <xf numFmtId="14" fontId="3" fillId="0" borderId="10" xfId="0" applyNumberFormat="1" applyFont="1" applyBorder="1" applyAlignment="1">
      <alignment horizontal="center" vertical="center" wrapText="1"/>
    </xf>
    <xf numFmtId="14" fontId="3" fillId="0" borderId="3" xfId="0" applyNumberFormat="1" applyFont="1" applyBorder="1" applyAlignment="1">
      <alignment horizontal="center" vertical="center" wrapText="1"/>
    </xf>
    <xf numFmtId="9" fontId="3" fillId="0" borderId="9" xfId="0" applyNumberFormat="1" applyFont="1" applyBorder="1" applyAlignment="1">
      <alignment horizontal="center" vertical="center" wrapText="1"/>
    </xf>
    <xf numFmtId="9" fontId="3" fillId="0" borderId="8" xfId="0" applyNumberFormat="1" applyFont="1" applyBorder="1" applyAlignment="1">
      <alignment horizontal="center" vertical="center" wrapText="1"/>
    </xf>
    <xf numFmtId="9" fontId="3" fillId="9" borderId="9" xfId="0" applyNumberFormat="1" applyFont="1" applyFill="1" applyBorder="1" applyAlignment="1">
      <alignment horizontal="center" vertical="center" wrapText="1"/>
    </xf>
    <xf numFmtId="0" fontId="3" fillId="9" borderId="49" xfId="0" applyFont="1" applyFill="1" applyBorder="1" applyAlignment="1">
      <alignment horizontal="center" vertical="center" wrapText="1"/>
    </xf>
    <xf numFmtId="0" fontId="3" fillId="9" borderId="8"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3" xfId="0" applyFont="1" applyFill="1" applyBorder="1" applyAlignment="1">
      <alignment horizontal="center" vertical="center"/>
    </xf>
    <xf numFmtId="0" fontId="3" fillId="0" borderId="6" xfId="0" applyFont="1" applyBorder="1" applyAlignment="1">
      <alignment horizontal="center" vertical="center"/>
    </xf>
    <xf numFmtId="0" fontId="3" fillId="0" borderId="3" xfId="0" applyFont="1" applyBorder="1" applyAlignment="1">
      <alignment horizontal="center" vertical="center"/>
    </xf>
    <xf numFmtId="0" fontId="54" fillId="4" borderId="6" xfId="0" applyFont="1" applyFill="1" applyBorder="1" applyAlignment="1">
      <alignment horizontal="center" vertical="center" wrapText="1"/>
    </xf>
    <xf numFmtId="0" fontId="3" fillId="7" borderId="6" xfId="0" applyFont="1" applyFill="1" applyBorder="1" applyAlignment="1">
      <alignment horizontal="center" vertical="center"/>
    </xf>
    <xf numFmtId="0" fontId="3" fillId="7" borderId="3" xfId="0" applyFont="1" applyFill="1" applyBorder="1" applyAlignment="1">
      <alignment horizontal="center" vertical="center"/>
    </xf>
    <xf numFmtId="0" fontId="3" fillId="7" borderId="29" xfId="0" applyFont="1" applyFill="1" applyBorder="1" applyAlignment="1">
      <alignment horizontal="center" vertical="center" wrapText="1"/>
    </xf>
    <xf numFmtId="0" fontId="3" fillId="0" borderId="10" xfId="0" applyFont="1" applyBorder="1" applyAlignment="1">
      <alignment horizontal="center" vertical="center"/>
    </xf>
    <xf numFmtId="0" fontId="3" fillId="6" borderId="6" xfId="0" applyFont="1" applyFill="1" applyBorder="1" applyAlignment="1">
      <alignment horizontal="center" vertical="center"/>
    </xf>
    <xf numFmtId="0" fontId="3" fillId="6" borderId="10" xfId="0" applyFont="1" applyFill="1" applyBorder="1" applyAlignment="1">
      <alignment horizontal="center" vertical="center"/>
    </xf>
    <xf numFmtId="0" fontId="3" fillId="6" borderId="3" xfId="0" applyFont="1" applyFill="1" applyBorder="1" applyAlignment="1">
      <alignment horizontal="center" vertical="center"/>
    </xf>
    <xf numFmtId="0" fontId="3" fillId="8" borderId="6" xfId="0" applyFont="1" applyFill="1" applyBorder="1" applyAlignment="1">
      <alignment horizontal="center" vertical="center" wrapText="1"/>
    </xf>
    <xf numFmtId="0" fontId="3" fillId="8" borderId="3" xfId="0" applyFont="1" applyFill="1" applyBorder="1" applyAlignment="1">
      <alignment horizontal="center" vertical="center" wrapText="1"/>
    </xf>
    <xf numFmtId="0" fontId="65" fillId="2" borderId="6" xfId="2" applyFont="1" applyFill="1" applyBorder="1" applyAlignment="1">
      <alignment horizontal="justify" vertical="center" wrapText="1"/>
    </xf>
    <xf numFmtId="0" fontId="3" fillId="6" borderId="6"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0" borderId="6" xfId="0" applyFont="1" applyBorder="1" applyAlignment="1">
      <alignment horizontal="center" wrapText="1"/>
    </xf>
    <xf numFmtId="0" fontId="3" fillId="0" borderId="3" xfId="0" applyFont="1" applyBorder="1" applyAlignment="1">
      <alignment horizontal="center" wrapText="1"/>
    </xf>
    <xf numFmtId="0" fontId="54" fillId="7" borderId="3"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54" fillId="7" borderId="10" xfId="0" applyFont="1" applyFill="1" applyBorder="1" applyAlignment="1">
      <alignment horizontal="center" vertical="center" wrapText="1"/>
    </xf>
    <xf numFmtId="0" fontId="3" fillId="4" borderId="6" xfId="0" applyFont="1" applyFill="1" applyBorder="1" applyAlignment="1">
      <alignment horizontal="center" vertical="center"/>
    </xf>
    <xf numFmtId="0" fontId="3" fillId="4" borderId="10" xfId="0" applyFont="1" applyFill="1" applyBorder="1" applyAlignment="1">
      <alignment horizontal="center" vertical="center"/>
    </xf>
    <xf numFmtId="0" fontId="3" fillId="4" borderId="3" xfId="0" applyFont="1" applyFill="1" applyBorder="1" applyAlignment="1">
      <alignment horizontal="center" vertical="center"/>
    </xf>
    <xf numFmtId="0" fontId="3" fillId="2" borderId="2" xfId="0" applyFont="1" applyFill="1" applyBorder="1" applyAlignment="1">
      <alignment horizontal="justify" vertical="center" wrapText="1"/>
    </xf>
    <xf numFmtId="0" fontId="3" fillId="5" borderId="6" xfId="0" applyFont="1" applyFill="1" applyBorder="1" applyAlignment="1">
      <alignment horizontal="center" vertical="center"/>
    </xf>
    <xf numFmtId="0" fontId="3" fillId="5" borderId="3" xfId="0" applyFont="1" applyFill="1" applyBorder="1" applyAlignment="1">
      <alignment horizontal="center" vertical="center"/>
    </xf>
    <xf numFmtId="9" fontId="3" fillId="2" borderId="2" xfId="0" applyNumberFormat="1" applyFont="1" applyFill="1" applyBorder="1" applyAlignment="1">
      <alignment horizontal="center" vertical="center"/>
    </xf>
    <xf numFmtId="0" fontId="3" fillId="2" borderId="2" xfId="0" applyFont="1" applyFill="1" applyBorder="1" applyAlignment="1">
      <alignment horizontal="center" vertical="center"/>
    </xf>
    <xf numFmtId="0" fontId="54" fillId="7" borderId="29" xfId="0" applyFont="1" applyFill="1" applyBorder="1" applyAlignment="1">
      <alignment horizontal="center" vertical="center" wrapText="1"/>
    </xf>
    <xf numFmtId="9" fontId="3" fillId="2" borderId="33" xfId="0" applyNumberFormat="1" applyFont="1" applyFill="1" applyBorder="1" applyAlignment="1">
      <alignment horizontal="center" vertical="center" wrapText="1"/>
    </xf>
    <xf numFmtId="0" fontId="66" fillId="0" borderId="10" xfId="0" applyFont="1" applyBorder="1" applyAlignment="1">
      <alignment horizontal="center" vertical="center" wrapText="1"/>
    </xf>
    <xf numFmtId="0" fontId="18" fillId="0" borderId="82" xfId="0" applyFont="1" applyBorder="1" applyAlignment="1">
      <alignment horizontal="right" vertical="center" wrapText="1"/>
    </xf>
    <xf numFmtId="0" fontId="18" fillId="0" borderId="17" xfId="0" applyFont="1" applyBorder="1" applyAlignment="1">
      <alignment horizontal="right" vertical="top" wrapText="1"/>
    </xf>
    <xf numFmtId="0" fontId="18" fillId="0" borderId="18" xfId="0" applyFont="1" applyBorder="1" applyAlignment="1">
      <alignment horizontal="right" vertical="top" wrapText="1"/>
    </xf>
    <xf numFmtId="164" fontId="18" fillId="0" borderId="20" xfId="0" applyNumberFormat="1" applyFont="1" applyBorder="1" applyAlignment="1">
      <alignment horizontal="right" vertical="top" wrapText="1"/>
    </xf>
    <xf numFmtId="164" fontId="18" fillId="0" borderId="22" xfId="0" applyNumberFormat="1" applyFont="1" applyBorder="1" applyAlignment="1">
      <alignment horizontal="right" vertical="top" wrapText="1"/>
    </xf>
    <xf numFmtId="9" fontId="12" fillId="9" borderId="2" xfId="0" applyNumberFormat="1" applyFont="1" applyFill="1" applyBorder="1" applyAlignment="1">
      <alignment horizontal="center" vertical="center" wrapText="1"/>
    </xf>
    <xf numFmtId="0" fontId="12" fillId="9" borderId="2" xfId="0" applyFont="1" applyFill="1" applyBorder="1" applyAlignment="1">
      <alignment horizontal="center" vertical="center" wrapText="1"/>
    </xf>
    <xf numFmtId="9" fontId="12" fillId="2" borderId="9" xfId="0" applyNumberFormat="1" applyFont="1" applyFill="1" applyBorder="1" applyAlignment="1">
      <alignment horizontal="center" vertical="center" wrapText="1"/>
    </xf>
    <xf numFmtId="0" fontId="12" fillId="2" borderId="8" xfId="0" applyFont="1" applyFill="1" applyBorder="1" applyAlignment="1">
      <alignment horizontal="center" vertical="center" wrapText="1"/>
    </xf>
    <xf numFmtId="0" fontId="70" fillId="10" borderId="6"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30" fillId="0" borderId="2" xfId="0" applyFont="1" applyBorder="1" applyAlignment="1">
      <alignment horizontal="center" vertical="center" wrapText="1"/>
    </xf>
    <xf numFmtId="9" fontId="3" fillId="0" borderId="2" xfId="0" applyNumberFormat="1" applyFont="1" applyBorder="1" applyAlignment="1">
      <alignment horizontal="center" vertical="center" wrapText="1"/>
    </xf>
    <xf numFmtId="0" fontId="0" fillId="0" borderId="2" xfId="0" applyBorder="1" applyAlignment="1">
      <alignment horizontal="center" vertical="center" wrapText="1"/>
    </xf>
    <xf numFmtId="9" fontId="3" fillId="2" borderId="9" xfId="0" applyNumberFormat="1" applyFont="1" applyFill="1" applyBorder="1" applyAlignment="1">
      <alignment horizontal="center" vertical="center" wrapText="1"/>
    </xf>
    <xf numFmtId="9" fontId="12" fillId="2" borderId="2" xfId="0" applyNumberFormat="1" applyFont="1" applyFill="1" applyBorder="1" applyAlignment="1">
      <alignment horizontal="center" vertical="center" wrapText="1"/>
    </xf>
    <xf numFmtId="0" fontId="12" fillId="2" borderId="2" xfId="0" applyFont="1" applyFill="1" applyBorder="1" applyAlignment="1">
      <alignment horizontal="center" vertical="center" wrapText="1"/>
    </xf>
    <xf numFmtId="9" fontId="3" fillId="9" borderId="10" xfId="0" applyNumberFormat="1" applyFont="1" applyFill="1" applyBorder="1" applyAlignment="1">
      <alignment horizontal="center" vertical="center" wrapText="1"/>
    </xf>
    <xf numFmtId="9" fontId="12" fillId="9" borderId="10" xfId="0" applyNumberFormat="1" applyFont="1" applyFill="1" applyBorder="1" applyAlignment="1">
      <alignment horizontal="center" vertical="center" wrapText="1"/>
    </xf>
    <xf numFmtId="0" fontId="0" fillId="9" borderId="3" xfId="0" applyFill="1" applyBorder="1" applyAlignment="1">
      <alignment horizontal="center" vertical="center" wrapText="1"/>
    </xf>
    <xf numFmtId="0" fontId="3" fillId="9" borderId="10" xfId="0" applyFont="1" applyFill="1" applyBorder="1" applyAlignment="1">
      <alignment horizontal="center" vertical="center" wrapText="1"/>
    </xf>
    <xf numFmtId="0" fontId="66" fillId="9" borderId="3" xfId="0" applyFont="1" applyFill="1" applyBorder="1" applyAlignment="1">
      <alignment horizontal="center" vertical="center" wrapText="1"/>
    </xf>
    <xf numFmtId="9" fontId="84" fillId="2" borderId="2" xfId="0" applyNumberFormat="1" applyFont="1" applyFill="1" applyBorder="1" applyAlignment="1">
      <alignment horizontal="center" vertical="center" wrapText="1"/>
    </xf>
    <xf numFmtId="0" fontId="84" fillId="2" borderId="2" xfId="0" applyFont="1" applyFill="1" applyBorder="1" applyAlignment="1">
      <alignment horizontal="center" vertical="center" wrapText="1"/>
    </xf>
    <xf numFmtId="9" fontId="84" fillId="2" borderId="6" xfId="0" applyNumberFormat="1" applyFont="1" applyFill="1" applyBorder="1" applyAlignment="1">
      <alignment horizontal="center" vertical="center" wrapText="1"/>
    </xf>
    <xf numFmtId="0" fontId="78" fillId="2" borderId="3" xfId="0" applyFont="1" applyFill="1" applyBorder="1" applyAlignment="1">
      <alignment horizontal="center" vertical="center" wrapText="1"/>
    </xf>
    <xf numFmtId="0" fontId="20" fillId="11" borderId="20" xfId="0" applyFont="1" applyFill="1" applyBorder="1" applyAlignment="1">
      <alignment horizontal="center" vertical="center" wrapText="1"/>
    </xf>
    <xf numFmtId="0" fontId="20" fillId="11" borderId="21" xfId="0" applyFont="1" applyFill="1" applyBorder="1" applyAlignment="1">
      <alignment horizontal="center" vertical="center" wrapText="1"/>
    </xf>
    <xf numFmtId="0" fontId="20" fillId="11" borderId="22" xfId="0" applyFont="1" applyFill="1" applyBorder="1" applyAlignment="1">
      <alignment horizontal="center" vertical="center" wrapText="1"/>
    </xf>
    <xf numFmtId="0" fontId="58" fillId="15" borderId="7" xfId="0" applyFont="1" applyFill="1" applyBorder="1" applyAlignment="1">
      <alignment horizontal="center" vertical="center" wrapText="1"/>
    </xf>
    <xf numFmtId="0" fontId="58" fillId="15" borderId="4" xfId="0" applyFont="1" applyFill="1" applyBorder="1" applyAlignment="1">
      <alignment horizontal="center" vertical="center" wrapText="1"/>
    </xf>
    <xf numFmtId="0" fontId="17" fillId="0" borderId="0" xfId="0" applyFont="1" applyAlignment="1">
      <alignment horizontal="center" vertical="center" wrapText="1"/>
    </xf>
    <xf numFmtId="0" fontId="17" fillId="0" borderId="0" xfId="0" applyFont="1" applyAlignment="1">
      <alignment horizontal="center"/>
    </xf>
    <xf numFmtId="0" fontId="24" fillId="0" borderId="0" xfId="0" applyFont="1" applyAlignment="1">
      <alignment horizontal="center"/>
    </xf>
    <xf numFmtId="0" fontId="29" fillId="24" borderId="77" xfId="2" applyFont="1" applyFill="1" applyBorder="1" applyAlignment="1">
      <alignment horizontal="center" vertical="center" wrapText="1"/>
    </xf>
    <xf numFmtId="0" fontId="29" fillId="24" borderId="81" xfId="2" applyFont="1" applyFill="1" applyBorder="1" applyAlignment="1">
      <alignment horizontal="center" vertical="center" wrapText="1"/>
    </xf>
    <xf numFmtId="0" fontId="29" fillId="13" borderId="33" xfId="2" applyFont="1" applyFill="1" applyBorder="1" applyAlignment="1">
      <alignment horizontal="center" vertical="center" wrapText="1"/>
    </xf>
    <xf numFmtId="0" fontId="29" fillId="13" borderId="29" xfId="2" applyFont="1" applyFill="1" applyBorder="1" applyAlignment="1">
      <alignment horizontal="center" vertical="center" wrapText="1"/>
    </xf>
    <xf numFmtId="0" fontId="29" fillId="13" borderId="93" xfId="2" applyFont="1" applyFill="1" applyBorder="1" applyAlignment="1">
      <alignment horizontal="center" vertical="center" wrapText="1"/>
    </xf>
    <xf numFmtId="0" fontId="29" fillId="13" borderId="94" xfId="2" applyFont="1" applyFill="1" applyBorder="1" applyAlignment="1">
      <alignment horizontal="center" vertical="center" wrapText="1"/>
    </xf>
    <xf numFmtId="0" fontId="29" fillId="13" borderId="78" xfId="0" applyFont="1" applyFill="1" applyBorder="1" applyAlignment="1">
      <alignment horizontal="center" vertical="center" wrapText="1"/>
    </xf>
    <xf numFmtId="0" fontId="29" fillId="13" borderId="73" xfId="0" applyFont="1" applyFill="1" applyBorder="1" applyAlignment="1">
      <alignment horizontal="center" vertical="center" wrapText="1"/>
    </xf>
    <xf numFmtId="0" fontId="7" fillId="13" borderId="7" xfId="0" applyFont="1" applyFill="1" applyBorder="1" applyAlignment="1">
      <alignment horizontal="center" wrapText="1"/>
    </xf>
    <xf numFmtId="0" fontId="7" fillId="13" borderId="36" xfId="0" applyFont="1" applyFill="1" applyBorder="1" applyAlignment="1">
      <alignment horizontal="center" wrapText="1"/>
    </xf>
    <xf numFmtId="0" fontId="7" fillId="13" borderId="4" xfId="0" applyFont="1" applyFill="1" applyBorder="1" applyAlignment="1">
      <alignment horizontal="center" wrapText="1"/>
    </xf>
    <xf numFmtId="0" fontId="8" fillId="2" borderId="37" xfId="0" applyFont="1" applyFill="1" applyBorder="1" applyAlignment="1">
      <alignment horizontal="center" vertical="center"/>
    </xf>
    <xf numFmtId="0" fontId="8" fillId="2" borderId="9"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28" fillId="13" borderId="74" xfId="0" applyFont="1" applyFill="1" applyBorder="1" applyAlignment="1">
      <alignment horizontal="center" vertical="center" wrapText="1"/>
    </xf>
    <xf numFmtId="0" fontId="28" fillId="13" borderId="28" xfId="0" applyFont="1" applyFill="1" applyBorder="1" applyAlignment="1">
      <alignment horizontal="center" vertical="center" wrapText="1"/>
    </xf>
    <xf numFmtId="0" fontId="28" fillId="13" borderId="75" xfId="0" applyFont="1" applyFill="1" applyBorder="1" applyAlignment="1">
      <alignment horizontal="center" vertical="center" wrapText="1"/>
    </xf>
    <xf numFmtId="0" fontId="28" fillId="13" borderId="79" xfId="0" applyFont="1" applyFill="1" applyBorder="1" applyAlignment="1">
      <alignment horizontal="center" vertical="center" wrapText="1"/>
    </xf>
    <xf numFmtId="0" fontId="28" fillId="13" borderId="76" xfId="0" applyFont="1" applyFill="1" applyBorder="1" applyAlignment="1">
      <alignment horizontal="center" vertical="center" wrapText="1"/>
    </xf>
    <xf numFmtId="0" fontId="28" fillId="13" borderId="80" xfId="0" applyFont="1" applyFill="1" applyBorder="1" applyAlignment="1">
      <alignment horizontal="center" vertical="center" wrapText="1"/>
    </xf>
    <xf numFmtId="0" fontId="29" fillId="13" borderId="77" xfId="2" applyFont="1" applyFill="1" applyBorder="1" applyAlignment="1">
      <alignment horizontal="center" vertical="center" wrapText="1"/>
    </xf>
    <xf numFmtId="0" fontId="29" fillId="13" borderId="81" xfId="2" applyFont="1" applyFill="1" applyBorder="1" applyAlignment="1">
      <alignment horizontal="center" vertical="center" wrapText="1"/>
    </xf>
    <xf numFmtId="0" fontId="29" fillId="13" borderId="33" xfId="0" applyFont="1" applyFill="1" applyBorder="1" applyAlignment="1">
      <alignment horizontal="center" vertical="center" wrapText="1"/>
    </xf>
    <xf numFmtId="0" fontId="29" fillId="13" borderId="29" xfId="0" applyFont="1" applyFill="1" applyBorder="1" applyAlignment="1">
      <alignment horizontal="center" vertical="center" wrapText="1"/>
    </xf>
    <xf numFmtId="9" fontId="37" fillId="25" borderId="2" xfId="0" applyNumberFormat="1" applyFont="1" applyFill="1" applyBorder="1" applyAlignment="1">
      <alignment horizontal="center" vertical="center"/>
    </xf>
    <xf numFmtId="0" fontId="37" fillId="25" borderId="2" xfId="0" applyFont="1" applyFill="1" applyBorder="1" applyAlignment="1">
      <alignment horizontal="center" vertical="center"/>
    </xf>
    <xf numFmtId="0" fontId="37" fillId="25" borderId="6" xfId="0" applyFont="1" applyFill="1" applyBorder="1" applyAlignment="1">
      <alignment horizontal="center" vertical="center"/>
    </xf>
    <xf numFmtId="9" fontId="37" fillId="19" borderId="9" xfId="1" applyFont="1" applyFill="1" applyBorder="1" applyAlignment="1">
      <alignment horizontal="center" vertical="center" wrapText="1"/>
    </xf>
    <xf numFmtId="9" fontId="37" fillId="19" borderId="49" xfId="1" applyFont="1" applyFill="1" applyBorder="1" applyAlignment="1">
      <alignment horizontal="center" vertical="center" wrapText="1"/>
    </xf>
    <xf numFmtId="9" fontId="37" fillId="19" borderId="8" xfId="1" applyFont="1" applyFill="1" applyBorder="1" applyAlignment="1">
      <alignment horizontal="center" vertical="center" wrapText="1"/>
    </xf>
    <xf numFmtId="9" fontId="37" fillId="19" borderId="51" xfId="1" applyFont="1" applyFill="1" applyBorder="1" applyAlignment="1">
      <alignment horizontal="center" vertical="center" wrapText="1"/>
    </xf>
    <xf numFmtId="9" fontId="37" fillId="19" borderId="55" xfId="1" applyFont="1" applyFill="1" applyBorder="1" applyAlignment="1">
      <alignment horizontal="center" vertical="center" wrapText="1"/>
    </xf>
    <xf numFmtId="9" fontId="37" fillId="19" borderId="58" xfId="1" applyFont="1" applyFill="1" applyBorder="1" applyAlignment="1">
      <alignment horizontal="center" vertical="center" wrapText="1"/>
    </xf>
    <xf numFmtId="9" fontId="37" fillId="19" borderId="2" xfId="0" applyNumberFormat="1" applyFont="1" applyFill="1" applyBorder="1" applyAlignment="1">
      <alignment horizontal="center" vertical="center"/>
    </xf>
    <xf numFmtId="0" fontId="37" fillId="19" borderId="2" xfId="0" applyFont="1" applyFill="1" applyBorder="1" applyAlignment="1">
      <alignment horizontal="center" vertical="center"/>
    </xf>
    <xf numFmtId="0" fontId="37" fillId="19" borderId="6" xfId="0" applyFont="1" applyFill="1" applyBorder="1" applyAlignment="1">
      <alignment horizontal="center" vertical="center"/>
    </xf>
    <xf numFmtId="9" fontId="37" fillId="19" borderId="6" xfId="1" applyFont="1" applyFill="1" applyBorder="1" applyAlignment="1">
      <alignment horizontal="center" vertical="center" wrapText="1"/>
    </xf>
    <xf numFmtId="9" fontId="37" fillId="19" borderId="10" xfId="1" applyFont="1" applyFill="1" applyBorder="1" applyAlignment="1">
      <alignment horizontal="center" vertical="center" wrapText="1"/>
    </xf>
    <xf numFmtId="9" fontId="37" fillId="19" borderId="3" xfId="1" applyFont="1" applyFill="1" applyBorder="1" applyAlignment="1">
      <alignment horizontal="center" vertical="center" wrapText="1"/>
    </xf>
    <xf numFmtId="0" fontId="37" fillId="19" borderId="52" xfId="0" applyFont="1" applyFill="1" applyBorder="1" applyAlignment="1">
      <alignment horizontal="center" vertical="center" wrapText="1"/>
    </xf>
    <xf numFmtId="0" fontId="37" fillId="19" borderId="41" xfId="0" applyFont="1" applyFill="1" applyBorder="1" applyAlignment="1">
      <alignment horizontal="center" vertical="center" wrapText="1"/>
    </xf>
    <xf numFmtId="0" fontId="37" fillId="19" borderId="59" xfId="0" applyFont="1" applyFill="1" applyBorder="1" applyAlignment="1">
      <alignment horizontal="center" vertical="center" wrapText="1"/>
    </xf>
    <xf numFmtId="0" fontId="44" fillId="19" borderId="1" xfId="0" applyFont="1" applyFill="1" applyBorder="1" applyAlignment="1">
      <alignment horizontal="center" vertical="center" wrapText="1"/>
    </xf>
    <xf numFmtId="0" fontId="44" fillId="19" borderId="63" xfId="0" applyFont="1" applyFill="1" applyBorder="1" applyAlignment="1">
      <alignment horizontal="center" vertical="center" wrapText="1"/>
    </xf>
    <xf numFmtId="0" fontId="44" fillId="19" borderId="5" xfId="0" applyFont="1" applyFill="1" applyBorder="1" applyAlignment="1">
      <alignment horizontal="center" vertical="center" wrapText="1"/>
    </xf>
    <xf numFmtId="14" fontId="37" fillId="2" borderId="3" xfId="0" applyNumberFormat="1" applyFont="1" applyFill="1" applyBorder="1" applyAlignment="1">
      <alignment horizontal="center" vertical="center" wrapText="1"/>
    </xf>
    <xf numFmtId="14" fontId="37" fillId="2" borderId="2" xfId="0" applyNumberFormat="1" applyFont="1" applyFill="1" applyBorder="1" applyAlignment="1">
      <alignment horizontal="center" vertical="center" wrapText="1"/>
    </xf>
    <xf numFmtId="9" fontId="37" fillId="19" borderId="50" xfId="1" applyFont="1" applyFill="1" applyBorder="1" applyAlignment="1">
      <alignment horizontal="center" vertical="center" wrapText="1"/>
    </xf>
    <xf numFmtId="9" fontId="37" fillId="19" borderId="54" xfId="1" applyFont="1" applyFill="1" applyBorder="1" applyAlignment="1">
      <alignment horizontal="center" vertical="center" wrapText="1"/>
    </xf>
    <xf numFmtId="9" fontId="37" fillId="19" borderId="56" xfId="1" applyFont="1" applyFill="1" applyBorder="1" applyAlignment="1">
      <alignment horizontal="center" vertical="center" wrapText="1"/>
    </xf>
    <xf numFmtId="9" fontId="37" fillId="19" borderId="87" xfId="1" applyFont="1" applyFill="1" applyBorder="1" applyAlignment="1">
      <alignment horizontal="center" vertical="center" wrapText="1"/>
    </xf>
    <xf numFmtId="9" fontId="37" fillId="19" borderId="37" xfId="1" applyFont="1" applyFill="1" applyBorder="1" applyAlignment="1">
      <alignment horizontal="center" vertical="center" wrapText="1"/>
    </xf>
    <xf numFmtId="9" fontId="37" fillId="19" borderId="57" xfId="1" applyFont="1" applyFill="1" applyBorder="1" applyAlignment="1">
      <alignment horizontal="center" vertical="center" wrapText="1"/>
    </xf>
    <xf numFmtId="9" fontId="42" fillId="15" borderId="0" xfId="0" applyNumberFormat="1" applyFont="1" applyFill="1" applyAlignment="1">
      <alignment horizontal="center" vertical="center" wrapText="1"/>
    </xf>
    <xf numFmtId="0" fontId="42" fillId="15" borderId="0" xfId="0" applyFont="1" applyFill="1" applyAlignment="1">
      <alignment horizontal="center" vertical="center" wrapText="1"/>
    </xf>
    <xf numFmtId="0" fontId="42" fillId="15" borderId="61" xfId="0" applyFont="1" applyFill="1" applyBorder="1" applyAlignment="1">
      <alignment horizontal="center" vertical="center" wrapText="1"/>
    </xf>
    <xf numFmtId="0" fontId="37" fillId="17" borderId="10" xfId="0" applyFont="1" applyFill="1" applyBorder="1" applyAlignment="1">
      <alignment horizontal="center" vertical="center" wrapText="1"/>
    </xf>
    <xf numFmtId="0" fontId="37" fillId="17" borderId="3" xfId="0" applyFont="1" applyFill="1" applyBorder="1" applyAlignment="1">
      <alignment horizontal="center" vertical="center" wrapText="1"/>
    </xf>
    <xf numFmtId="0" fontId="37" fillId="18" borderId="10" xfId="0" applyFont="1" applyFill="1" applyBorder="1" applyAlignment="1">
      <alignment horizontal="center" vertical="center" wrapText="1"/>
    </xf>
    <xf numFmtId="0" fontId="37" fillId="18" borderId="3" xfId="0" applyFont="1" applyFill="1" applyBorder="1" applyAlignment="1">
      <alignment horizontal="center" vertical="center" wrapText="1"/>
    </xf>
    <xf numFmtId="0" fontId="37" fillId="17" borderId="60" xfId="0" applyFont="1" applyFill="1" applyBorder="1" applyAlignment="1">
      <alignment horizontal="center" vertical="center" wrapText="1"/>
    </xf>
    <xf numFmtId="0" fontId="37" fillId="17" borderId="42" xfId="0" applyFont="1" applyFill="1" applyBorder="1" applyAlignment="1">
      <alignment horizontal="center" vertical="center" wrapText="1"/>
    </xf>
    <xf numFmtId="0" fontId="37" fillId="17" borderId="6" xfId="0" applyFont="1" applyFill="1" applyBorder="1" applyAlignment="1">
      <alignment horizontal="center" vertical="center" wrapText="1"/>
    </xf>
    <xf numFmtId="0" fontId="37" fillId="18" borderId="6" xfId="0" applyFont="1" applyFill="1" applyBorder="1" applyAlignment="1">
      <alignment horizontal="center" vertical="center" wrapText="1"/>
    </xf>
    <xf numFmtId="0" fontId="37" fillId="17" borderId="38" xfId="0" applyFont="1" applyFill="1" applyBorder="1" applyAlignment="1">
      <alignment horizontal="center" vertical="center" wrapText="1"/>
    </xf>
    <xf numFmtId="0" fontId="37" fillId="17" borderId="53" xfId="0" applyFont="1" applyFill="1" applyBorder="1" applyAlignment="1">
      <alignment horizontal="center" vertical="center" wrapText="1"/>
    </xf>
    <xf numFmtId="0" fontId="37" fillId="17" borderId="2" xfId="0" applyFont="1" applyFill="1" applyBorder="1" applyAlignment="1">
      <alignment horizontal="center" vertical="center" wrapText="1"/>
    </xf>
    <xf numFmtId="0" fontId="37" fillId="18" borderId="2" xfId="0" applyFont="1" applyFill="1" applyBorder="1" applyAlignment="1">
      <alignment horizontal="center" vertical="center" wrapText="1"/>
    </xf>
    <xf numFmtId="0" fontId="7" fillId="3" borderId="43" xfId="0" applyFont="1" applyFill="1" applyBorder="1" applyAlignment="1">
      <alignment horizontal="center" vertical="center" wrapText="1"/>
    </xf>
    <xf numFmtId="0" fontId="8" fillId="2" borderId="44" xfId="0" applyFont="1" applyFill="1" applyBorder="1" applyAlignment="1">
      <alignment horizontal="center" vertical="center"/>
    </xf>
    <xf numFmtId="0" fontId="8" fillId="2" borderId="45" xfId="0" applyFont="1" applyFill="1" applyBorder="1" applyAlignment="1">
      <alignment horizontal="center" vertical="center"/>
    </xf>
    <xf numFmtId="0" fontId="8" fillId="2" borderId="39" xfId="0" applyFont="1" applyFill="1" applyBorder="1" applyAlignment="1">
      <alignment horizontal="center" vertical="center"/>
    </xf>
    <xf numFmtId="0" fontId="10" fillId="2" borderId="46" xfId="0" applyFont="1" applyFill="1" applyBorder="1" applyAlignment="1">
      <alignment horizontal="center" vertical="center"/>
    </xf>
    <xf numFmtId="0" fontId="10" fillId="2" borderId="47" xfId="0" applyFont="1" applyFill="1" applyBorder="1" applyAlignment="1">
      <alignment horizontal="center" vertical="center"/>
    </xf>
    <xf numFmtId="0" fontId="10" fillId="2" borderId="48" xfId="0" applyFont="1" applyFill="1" applyBorder="1" applyAlignment="1">
      <alignment horizontal="center" vertical="center"/>
    </xf>
    <xf numFmtId="0" fontId="42" fillId="17" borderId="2" xfId="0" applyFont="1" applyFill="1" applyBorder="1" applyAlignment="1">
      <alignment horizontal="center" vertical="center" wrapText="1"/>
    </xf>
    <xf numFmtId="0" fontId="29" fillId="17" borderId="10" xfId="0" applyFont="1" applyFill="1" applyBorder="1" applyAlignment="1">
      <alignment horizontal="center" vertical="center" wrapText="1"/>
    </xf>
    <xf numFmtId="0" fontId="29" fillId="17" borderId="3" xfId="0" applyFont="1" applyFill="1" applyBorder="1" applyAlignment="1">
      <alignment horizontal="center" vertical="center" wrapText="1"/>
    </xf>
    <xf numFmtId="0" fontId="29" fillId="25" borderId="40" xfId="2" applyFont="1" applyFill="1" applyBorder="1" applyAlignment="1">
      <alignment horizontal="center" vertical="center" wrapText="1"/>
    </xf>
    <xf numFmtId="0" fontId="29" fillId="25" borderId="42" xfId="2" applyFont="1" applyFill="1" applyBorder="1" applyAlignment="1">
      <alignment horizontal="center" vertical="center" wrapText="1"/>
    </xf>
    <xf numFmtId="0" fontId="29" fillId="17" borderId="6" xfId="2" applyFont="1" applyFill="1" applyBorder="1" applyAlignment="1">
      <alignment horizontal="center" vertical="center" wrapText="1"/>
    </xf>
    <xf numFmtId="0" fontId="29" fillId="17" borderId="3" xfId="2" applyFont="1" applyFill="1" applyBorder="1" applyAlignment="1">
      <alignment horizontal="center" vertical="center" wrapText="1"/>
    </xf>
    <xf numFmtId="0" fontId="29" fillId="17" borderId="40" xfId="2" applyFont="1" applyFill="1" applyBorder="1" applyAlignment="1">
      <alignment horizontal="center" vertical="center" wrapText="1"/>
    </xf>
    <xf numFmtId="0" fontId="29" fillId="17" borderId="42" xfId="2" applyFont="1" applyFill="1" applyBorder="1" applyAlignment="1">
      <alignment horizontal="center" vertical="center" wrapText="1"/>
    </xf>
    <xf numFmtId="0" fontId="29" fillId="17" borderId="10" xfId="2" applyFont="1" applyFill="1" applyBorder="1" applyAlignment="1">
      <alignment horizontal="center" vertical="center" wrapText="1"/>
    </xf>
    <xf numFmtId="0" fontId="29" fillId="17" borderId="63" xfId="0" applyFont="1" applyFill="1" applyBorder="1" applyAlignment="1">
      <alignment horizontal="center" vertical="center" wrapText="1"/>
    </xf>
    <xf numFmtId="0" fontId="29" fillId="17" borderId="5" xfId="0" applyFont="1" applyFill="1" applyBorder="1" applyAlignment="1">
      <alignment horizontal="center" vertical="center" wrapText="1"/>
    </xf>
    <xf numFmtId="0" fontId="29" fillId="17" borderId="9" xfId="2" applyFont="1" applyFill="1" applyBorder="1" applyAlignment="1">
      <alignment horizontal="center" vertical="center"/>
    </xf>
    <xf numFmtId="0" fontId="29" fillId="17" borderId="8" xfId="2" applyFont="1" applyFill="1" applyBorder="1" applyAlignment="1">
      <alignment horizontal="center" vertical="center"/>
    </xf>
    <xf numFmtId="0" fontId="44" fillId="18" borderId="6" xfId="0" applyFont="1" applyFill="1" applyBorder="1" applyAlignment="1">
      <alignment horizontal="center" vertical="center" wrapText="1"/>
    </xf>
    <xf numFmtId="0" fontId="44" fillId="18" borderId="10" xfId="0" applyFont="1" applyFill="1" applyBorder="1" applyAlignment="1">
      <alignment horizontal="center" vertical="center" wrapText="1"/>
    </xf>
    <xf numFmtId="0" fontId="44" fillId="18" borderId="3" xfId="0" applyFont="1" applyFill="1" applyBorder="1" applyAlignment="1">
      <alignment horizontal="center" vertical="center" wrapText="1"/>
    </xf>
    <xf numFmtId="0" fontId="41" fillId="18" borderId="10" xfId="0" applyFont="1" applyFill="1" applyBorder="1" applyAlignment="1">
      <alignment horizontal="center" vertical="center" wrapText="1"/>
    </xf>
    <xf numFmtId="0" fontId="41" fillId="18" borderId="3" xfId="0" applyFont="1" applyFill="1" applyBorder="1" applyAlignment="1">
      <alignment horizontal="center" vertical="center" wrapText="1"/>
    </xf>
    <xf numFmtId="14" fontId="37" fillId="2" borderId="10" xfId="0" applyNumberFormat="1" applyFont="1" applyFill="1" applyBorder="1" applyAlignment="1">
      <alignment horizontal="center" vertical="center" wrapText="1"/>
    </xf>
    <xf numFmtId="14" fontId="37" fillId="2" borderId="49" xfId="0" applyNumberFormat="1" applyFont="1" applyFill="1" applyBorder="1" applyAlignment="1">
      <alignment horizontal="center" vertical="center" wrapText="1"/>
    </xf>
    <xf numFmtId="14" fontId="37" fillId="2" borderId="8" xfId="0" applyNumberFormat="1" applyFont="1" applyFill="1" applyBorder="1" applyAlignment="1">
      <alignment horizontal="center" vertical="center" wrapText="1"/>
    </xf>
    <xf numFmtId="14" fontId="37" fillId="2" borderId="6" xfId="0" applyNumberFormat="1" applyFont="1" applyFill="1" applyBorder="1" applyAlignment="1">
      <alignment horizontal="center" vertical="center" wrapText="1"/>
    </xf>
    <xf numFmtId="14" fontId="44" fillId="16" borderId="6" xfId="0" applyNumberFormat="1" applyFont="1" applyFill="1" applyBorder="1" applyAlignment="1">
      <alignment horizontal="center" vertical="center" wrapText="1"/>
    </xf>
    <xf numFmtId="14" fontId="44" fillId="16" borderId="10" xfId="0" applyNumberFormat="1" applyFont="1" applyFill="1" applyBorder="1" applyAlignment="1">
      <alignment horizontal="center" vertical="center" wrapText="1"/>
    </xf>
    <xf numFmtId="14" fontId="44" fillId="16" borderId="3" xfId="0" applyNumberFormat="1" applyFont="1" applyFill="1" applyBorder="1" applyAlignment="1">
      <alignment horizontal="center" vertical="center" wrapText="1"/>
    </xf>
    <xf numFmtId="0" fontId="37" fillId="2" borderId="6" xfId="0" applyFont="1" applyFill="1" applyBorder="1" applyAlignment="1">
      <alignment horizontal="center" vertical="center" wrapText="1"/>
    </xf>
    <xf numFmtId="0" fontId="37" fillId="2" borderId="3" xfId="0" applyFont="1" applyFill="1" applyBorder="1" applyAlignment="1">
      <alignment horizontal="center" vertical="center" wrapText="1"/>
    </xf>
    <xf numFmtId="9" fontId="37" fillId="25" borderId="6" xfId="0" applyNumberFormat="1" applyFont="1" applyFill="1" applyBorder="1" applyAlignment="1">
      <alignment horizontal="center" vertical="center"/>
    </xf>
    <xf numFmtId="9" fontId="37" fillId="25" borderId="10" xfId="0" applyNumberFormat="1" applyFont="1" applyFill="1" applyBorder="1" applyAlignment="1">
      <alignment horizontal="center" vertical="center"/>
    </xf>
    <xf numFmtId="9" fontId="37" fillId="25" borderId="3" xfId="0" applyNumberFormat="1" applyFont="1" applyFill="1" applyBorder="1" applyAlignment="1">
      <alignment horizontal="center" vertical="center"/>
    </xf>
    <xf numFmtId="0" fontId="42" fillId="15" borderId="62" xfId="0" applyFont="1" applyFill="1" applyBorder="1" applyAlignment="1">
      <alignment horizontal="center" vertical="center" wrapText="1"/>
    </xf>
    <xf numFmtId="0" fontId="42" fillId="15" borderId="63" xfId="0" applyFont="1" applyFill="1" applyBorder="1" applyAlignment="1">
      <alignment horizontal="center" vertical="center" wrapText="1"/>
    </xf>
    <xf numFmtId="0" fontId="42" fillId="15" borderId="64" xfId="0" applyFont="1" applyFill="1" applyBorder="1" applyAlignment="1">
      <alignment horizontal="center" vertical="center" wrapText="1"/>
    </xf>
    <xf numFmtId="0" fontId="42" fillId="15" borderId="53" xfId="0" applyFont="1" applyFill="1" applyBorder="1" applyAlignment="1">
      <alignment horizontal="center" vertical="center" wrapText="1"/>
    </xf>
    <xf numFmtId="0" fontId="42" fillId="15" borderId="44" xfId="0" applyFont="1" applyFill="1" applyBorder="1" applyAlignment="1">
      <alignment horizontal="center" vertical="center" wrapText="1"/>
    </xf>
    <xf numFmtId="0" fontId="37" fillId="17" borderId="7" xfId="0" applyFont="1" applyFill="1" applyBorder="1" applyAlignment="1">
      <alignment horizontal="center" vertical="center" wrapText="1"/>
    </xf>
    <xf numFmtId="0" fontId="37" fillId="17" borderId="9" xfId="0" applyFont="1" applyFill="1" applyBorder="1" applyAlignment="1">
      <alignment horizontal="center" vertical="center" wrapText="1"/>
    </xf>
    <xf numFmtId="0" fontId="42" fillId="15" borderId="55" xfId="0" applyFont="1" applyFill="1" applyBorder="1" applyAlignment="1">
      <alignment horizontal="center" vertical="center" wrapText="1"/>
    </xf>
    <xf numFmtId="0" fontId="42" fillId="15" borderId="38" xfId="0" applyFont="1" applyFill="1" applyBorder="1" applyAlignment="1">
      <alignment horizontal="center" vertical="center" wrapText="1"/>
    </xf>
    <xf numFmtId="0" fontId="37" fillId="19" borderId="6" xfId="0" applyFont="1" applyFill="1" applyBorder="1" applyAlignment="1">
      <alignment horizontal="center" vertical="center" wrapText="1"/>
    </xf>
    <xf numFmtId="0" fontId="37" fillId="19" borderId="10" xfId="0" applyFont="1" applyFill="1" applyBorder="1" applyAlignment="1">
      <alignment horizontal="center" vertical="center" wrapText="1"/>
    </xf>
    <xf numFmtId="0" fontId="37" fillId="19" borderId="3" xfId="0" applyFont="1" applyFill="1" applyBorder="1" applyAlignment="1">
      <alignment horizontal="center" vertical="center" wrapText="1"/>
    </xf>
    <xf numFmtId="0" fontId="37" fillId="19" borderId="1" xfId="0" applyFont="1" applyFill="1" applyBorder="1" applyAlignment="1">
      <alignment horizontal="center" vertical="center" wrapText="1"/>
    </xf>
    <xf numFmtId="0" fontId="43" fillId="19" borderId="63" xfId="0" applyFont="1" applyFill="1" applyBorder="1" applyAlignment="1">
      <alignment horizontal="center" vertical="center" wrapText="1"/>
    </xf>
    <xf numFmtId="0" fontId="37" fillId="19" borderId="63" xfId="0" applyFont="1" applyFill="1" applyBorder="1" applyAlignment="1">
      <alignment horizontal="center" vertical="center" wrapText="1"/>
    </xf>
    <xf numFmtId="0" fontId="37" fillId="19" borderId="5" xfId="0" applyFont="1" applyFill="1" applyBorder="1" applyAlignment="1">
      <alignment horizontal="center" vertical="center" wrapText="1"/>
    </xf>
    <xf numFmtId="0" fontId="41" fillId="19" borderId="1" xfId="0" applyFont="1" applyFill="1" applyBorder="1" applyAlignment="1">
      <alignment horizontal="center" vertical="center" wrapText="1"/>
    </xf>
    <xf numFmtId="0" fontId="41" fillId="19" borderId="63" xfId="0" applyFont="1" applyFill="1" applyBorder="1" applyAlignment="1">
      <alignment horizontal="center" vertical="center" wrapText="1"/>
    </xf>
    <xf numFmtId="0" fontId="41" fillId="19" borderId="5" xfId="0" applyFont="1" applyFill="1" applyBorder="1" applyAlignment="1">
      <alignment horizontal="center" vertical="center" wrapText="1"/>
    </xf>
    <xf numFmtId="0" fontId="37" fillId="19" borderId="39" xfId="0" applyFont="1" applyFill="1" applyBorder="1" applyAlignment="1">
      <alignment horizontal="center" vertical="center" wrapText="1"/>
    </xf>
    <xf numFmtId="0" fontId="37" fillId="19" borderId="92" xfId="0" applyFont="1" applyFill="1" applyBorder="1" applyAlignment="1">
      <alignment horizontal="center" vertical="center" wrapText="1"/>
    </xf>
    <xf numFmtId="9" fontId="74" fillId="2" borderId="2" xfId="1" applyFont="1" applyFill="1" applyBorder="1" applyAlignment="1">
      <alignment horizontal="center" vertical="center" wrapText="1"/>
    </xf>
    <xf numFmtId="0" fontId="69" fillId="21" borderId="2" xfId="0" applyFont="1" applyFill="1" applyBorder="1" applyAlignment="1">
      <alignment horizontal="center" vertical="center" wrapText="1"/>
    </xf>
    <xf numFmtId="0" fontId="74" fillId="2" borderId="2" xfId="0" applyFont="1" applyFill="1" applyBorder="1" applyAlignment="1">
      <alignment horizontal="center" vertical="center" wrapText="1"/>
    </xf>
    <xf numFmtId="14" fontId="3" fillId="14" borderId="6" xfId="0" applyNumberFormat="1" applyFont="1" applyFill="1" applyBorder="1" applyAlignment="1">
      <alignment horizontal="center" vertical="center" wrapText="1"/>
    </xf>
    <xf numFmtId="0" fontId="3" fillId="14" borderId="10" xfId="0" applyFont="1" applyFill="1" applyBorder="1" applyAlignment="1">
      <alignment horizontal="center" vertical="center" wrapText="1"/>
    </xf>
    <xf numFmtId="0" fontId="3" fillId="14" borderId="3" xfId="0" applyFont="1" applyFill="1" applyBorder="1" applyAlignment="1">
      <alignment horizontal="center" vertical="center" wrapText="1"/>
    </xf>
    <xf numFmtId="9" fontId="74" fillId="2" borderId="6" xfId="1" applyFont="1" applyFill="1" applyBorder="1" applyAlignment="1">
      <alignment horizontal="center" vertical="center" wrapText="1"/>
    </xf>
    <xf numFmtId="9" fontId="74" fillId="2" borderId="10" xfId="1" applyFont="1" applyFill="1" applyBorder="1" applyAlignment="1">
      <alignment horizontal="center" vertical="center" wrapText="1"/>
    </xf>
    <xf numFmtId="9" fontId="74" fillId="2" borderId="3" xfId="1" applyFont="1" applyFill="1" applyBorder="1" applyAlignment="1">
      <alignment horizontal="center" vertical="center" wrapText="1"/>
    </xf>
    <xf numFmtId="9" fontId="74" fillId="0" borderId="6" xfId="0" applyNumberFormat="1" applyFont="1" applyBorder="1" applyAlignment="1">
      <alignment horizontal="center" vertical="center"/>
    </xf>
    <xf numFmtId="0" fontId="74" fillId="0" borderId="10" xfId="0" applyFont="1" applyBorder="1" applyAlignment="1">
      <alignment horizontal="center" vertical="center"/>
    </xf>
    <xf numFmtId="0" fontId="74" fillId="0" borderId="3" xfId="0" applyFont="1" applyBorder="1" applyAlignment="1">
      <alignment horizontal="center" vertical="center"/>
    </xf>
    <xf numFmtId="9" fontId="74" fillId="2" borderId="6" xfId="4" applyNumberFormat="1" applyFont="1" applyFill="1" applyBorder="1" applyAlignment="1">
      <alignment horizontal="center" vertical="center" wrapText="1"/>
    </xf>
    <xf numFmtId="0" fontId="74" fillId="2" borderId="6" xfId="0" applyFont="1" applyFill="1" applyBorder="1" applyAlignment="1">
      <alignment horizontal="center" vertical="center" wrapText="1"/>
    </xf>
    <xf numFmtId="0" fontId="74" fillId="2" borderId="10" xfId="0" applyFont="1" applyFill="1" applyBorder="1" applyAlignment="1">
      <alignment horizontal="center" vertical="center" wrapText="1"/>
    </xf>
    <xf numFmtId="0" fontId="74" fillId="2" borderId="3" xfId="0" applyFont="1" applyFill="1" applyBorder="1" applyAlignment="1">
      <alignment horizontal="center" vertical="center" wrapText="1"/>
    </xf>
    <xf numFmtId="0" fontId="80" fillId="2" borderId="10" xfId="0" applyFont="1" applyFill="1" applyBorder="1" applyAlignment="1">
      <alignment horizontal="center" vertical="center" wrapText="1"/>
    </xf>
    <xf numFmtId="0" fontId="80" fillId="2" borderId="3" xfId="0" applyFont="1" applyFill="1" applyBorder="1" applyAlignment="1">
      <alignment horizontal="center" vertical="center" wrapText="1"/>
    </xf>
    <xf numFmtId="0" fontId="75" fillId="2" borderId="6" xfId="0" applyFont="1" applyFill="1" applyBorder="1" applyAlignment="1">
      <alignment horizontal="center" vertical="center" wrapText="1"/>
    </xf>
    <xf numFmtId="0" fontId="75" fillId="2" borderId="3" xfId="0" applyFont="1" applyFill="1" applyBorder="1" applyAlignment="1">
      <alignment horizontal="center" vertical="center" wrapText="1"/>
    </xf>
    <xf numFmtId="9" fontId="3" fillId="0" borderId="6" xfId="0" applyNumberFormat="1" applyFont="1" applyBorder="1" applyAlignment="1">
      <alignment horizontal="center" vertical="center"/>
    </xf>
    <xf numFmtId="9" fontId="76" fillId="2" borderId="6" xfId="4" applyNumberFormat="1" applyFont="1" applyFill="1" applyBorder="1" applyAlignment="1">
      <alignment horizontal="center" vertical="center" wrapText="1"/>
    </xf>
    <xf numFmtId="14" fontId="3" fillId="14" borderId="3" xfId="0" applyNumberFormat="1" applyFont="1" applyFill="1" applyBorder="1" applyAlignment="1">
      <alignment horizontal="center" vertical="center" wrapText="1"/>
    </xf>
    <xf numFmtId="9" fontId="3" fillId="2" borderId="2" xfId="1" applyFont="1" applyFill="1" applyBorder="1" applyAlignment="1">
      <alignment horizontal="center" vertical="center" wrapText="1"/>
    </xf>
    <xf numFmtId="9" fontId="75" fillId="2" borderId="6" xfId="0" applyNumberFormat="1" applyFont="1" applyFill="1" applyBorder="1" applyAlignment="1">
      <alignment horizontal="center" vertical="center" wrapText="1"/>
    </xf>
    <xf numFmtId="9" fontId="3" fillId="2" borderId="6" xfId="1" applyFont="1" applyFill="1" applyBorder="1" applyAlignment="1">
      <alignment horizontal="center" vertical="center" wrapText="1"/>
    </xf>
    <xf numFmtId="9" fontId="3" fillId="2" borderId="3" xfId="1" applyFont="1" applyFill="1" applyBorder="1" applyAlignment="1">
      <alignment horizontal="center" vertical="center" wrapText="1"/>
    </xf>
    <xf numFmtId="9" fontId="3" fillId="2" borderId="10" xfId="1" applyFont="1" applyFill="1" applyBorder="1" applyAlignment="1">
      <alignment horizontal="center" vertical="center" wrapText="1"/>
    </xf>
    <xf numFmtId="0" fontId="46" fillId="3" borderId="60" xfId="0" applyFont="1" applyFill="1" applyBorder="1" applyAlignment="1">
      <alignment horizontal="center" vertical="center" wrapText="1"/>
    </xf>
    <xf numFmtId="0" fontId="46" fillId="3" borderId="40" xfId="0" applyFont="1" applyFill="1" applyBorder="1" applyAlignment="1">
      <alignment horizontal="center" vertical="center" wrapText="1"/>
    </xf>
    <xf numFmtId="0" fontId="46" fillId="3" borderId="70" xfId="0" applyFont="1" applyFill="1" applyBorder="1" applyAlignment="1">
      <alignment horizontal="center" vertical="center" wrapText="1"/>
    </xf>
    <xf numFmtId="0" fontId="3" fillId="17" borderId="6" xfId="0" applyFont="1" applyFill="1" applyBorder="1" applyAlignment="1">
      <alignment horizontal="center" vertical="center" wrapText="1"/>
    </xf>
    <xf numFmtId="0" fontId="3" fillId="17" borderId="10" xfId="0" applyFont="1" applyFill="1" applyBorder="1" applyAlignment="1">
      <alignment horizontal="center" vertical="center" wrapText="1"/>
    </xf>
    <xf numFmtId="0" fontId="3" fillId="17" borderId="3" xfId="0" applyFont="1" applyFill="1" applyBorder="1" applyAlignment="1">
      <alignment horizontal="center" vertical="center" wrapText="1"/>
    </xf>
    <xf numFmtId="14" fontId="72" fillId="0" borderId="6" xfId="0" applyNumberFormat="1" applyFont="1" applyBorder="1" applyAlignment="1">
      <alignment horizontal="center" vertical="center" wrapText="1"/>
    </xf>
    <xf numFmtId="14" fontId="72" fillId="0" borderId="10" xfId="0" applyNumberFormat="1" applyFont="1" applyBorder="1" applyAlignment="1">
      <alignment horizontal="center" vertical="center" wrapText="1"/>
    </xf>
    <xf numFmtId="14" fontId="72" fillId="0" borderId="3" xfId="0" applyNumberFormat="1" applyFont="1" applyBorder="1" applyAlignment="1">
      <alignment horizontal="center" vertical="center" wrapText="1"/>
    </xf>
    <xf numFmtId="14" fontId="72" fillId="0" borderId="2" xfId="0" applyNumberFormat="1" applyFont="1" applyBorder="1" applyAlignment="1">
      <alignment horizontal="center" vertical="center" wrapText="1"/>
    </xf>
    <xf numFmtId="0" fontId="3" fillId="17" borderId="2" xfId="0" applyFont="1" applyFill="1" applyBorder="1" applyAlignment="1">
      <alignment horizontal="center" vertical="center" wrapText="1"/>
    </xf>
    <xf numFmtId="9" fontId="74" fillId="9" borderId="2" xfId="1" applyFont="1" applyFill="1" applyBorder="1" applyAlignment="1">
      <alignment horizontal="center" vertical="center" wrapText="1"/>
    </xf>
    <xf numFmtId="0" fontId="74" fillId="9" borderId="2" xfId="0" applyFont="1" applyFill="1" applyBorder="1" applyAlignment="1">
      <alignment horizontal="center" vertical="center" wrapText="1"/>
    </xf>
    <xf numFmtId="0" fontId="72" fillId="0" borderId="2" xfId="0" applyFont="1" applyBorder="1" applyAlignment="1">
      <alignment horizontal="center" vertical="center" wrapText="1"/>
    </xf>
    <xf numFmtId="0" fontId="81" fillId="13" borderId="88" xfId="2" applyFont="1" applyFill="1" applyBorder="1" applyAlignment="1">
      <alignment horizontal="center" vertical="center" wrapText="1"/>
    </xf>
    <xf numFmtId="0" fontId="81" fillId="13" borderId="3" xfId="2" applyFont="1" applyFill="1" applyBorder="1" applyAlignment="1">
      <alignment horizontal="center" vertical="center" wrapText="1"/>
    </xf>
    <xf numFmtId="0" fontId="46" fillId="3" borderId="53" xfId="0" applyFont="1" applyFill="1" applyBorder="1" applyAlignment="1">
      <alignment horizontal="center" vertical="center" wrapText="1"/>
    </xf>
    <xf numFmtId="0" fontId="42" fillId="13" borderId="43" xfId="0" applyFont="1" applyFill="1" applyBorder="1" applyAlignment="1">
      <alignment horizontal="center" vertical="center" wrapText="1"/>
    </xf>
    <xf numFmtId="0" fontId="42" fillId="13" borderId="69" xfId="0" applyFont="1" applyFill="1" applyBorder="1" applyAlignment="1">
      <alignment horizontal="center" vertical="center" wrapText="1"/>
    </xf>
    <xf numFmtId="0" fontId="42" fillId="13" borderId="53" xfId="0" applyFont="1" applyFill="1" applyBorder="1" applyAlignment="1">
      <alignment horizontal="center" vertical="center" wrapText="1"/>
    </xf>
    <xf numFmtId="0" fontId="42" fillId="13" borderId="44" xfId="0" applyFont="1" applyFill="1" applyBorder="1" applyAlignment="1">
      <alignment horizontal="center" vertical="center" wrapText="1"/>
    </xf>
    <xf numFmtId="0" fontId="46" fillId="13" borderId="69" xfId="0" applyFont="1" applyFill="1" applyBorder="1" applyAlignment="1">
      <alignment horizontal="center" vertical="center" wrapText="1"/>
    </xf>
    <xf numFmtId="0" fontId="46" fillId="13" borderId="57" xfId="0" applyFont="1" applyFill="1" applyBorder="1" applyAlignment="1">
      <alignment horizontal="center" vertical="center" wrapText="1"/>
    </xf>
    <xf numFmtId="0" fontId="81" fillId="28" borderId="40" xfId="2" applyFont="1" applyFill="1" applyBorder="1" applyAlignment="1">
      <alignment horizontal="center" vertical="center" wrapText="1"/>
    </xf>
    <xf numFmtId="0" fontId="81" fillId="28" borderId="42" xfId="2" applyFont="1" applyFill="1" applyBorder="1" applyAlignment="1">
      <alignment horizontal="center" vertical="center" wrapText="1"/>
    </xf>
    <xf numFmtId="0" fontId="7" fillId="14" borderId="43" xfId="0" applyFont="1" applyFill="1" applyBorder="1" applyAlignment="1">
      <alignment horizontal="center" vertical="center" wrapText="1"/>
    </xf>
    <xf numFmtId="0" fontId="8" fillId="2" borderId="53" xfId="0" applyFont="1" applyFill="1" applyBorder="1" applyAlignment="1">
      <alignment horizontal="center" vertical="center" wrapText="1"/>
    </xf>
    <xf numFmtId="0" fontId="8" fillId="2" borderId="65" xfId="0" applyFont="1" applyFill="1" applyBorder="1" applyAlignment="1">
      <alignment horizontal="center" vertical="center" wrapText="1"/>
    </xf>
    <xf numFmtId="0" fontId="8" fillId="2" borderId="66" xfId="0" applyFont="1" applyFill="1" applyBorder="1" applyAlignment="1">
      <alignment horizontal="center" vertical="center" wrapText="1"/>
    </xf>
    <xf numFmtId="0" fontId="10" fillId="2" borderId="43" xfId="0" applyFont="1" applyFill="1" applyBorder="1" applyAlignment="1">
      <alignment horizontal="center" vertical="center" wrapText="1"/>
    </xf>
    <xf numFmtId="0" fontId="42" fillId="13" borderId="66" xfId="0" applyFont="1" applyFill="1" applyBorder="1" applyAlignment="1">
      <alignment horizontal="center" vertical="center" wrapText="1"/>
    </xf>
    <xf numFmtId="0" fontId="42" fillId="13" borderId="39" xfId="0" applyFont="1" applyFill="1" applyBorder="1" applyAlignment="1">
      <alignment horizontal="center" vertical="center" wrapText="1"/>
    </xf>
    <xf numFmtId="0" fontId="81" fillId="13" borderId="10" xfId="2" applyFont="1" applyFill="1" applyBorder="1" applyAlignment="1">
      <alignment horizontal="center" vertical="center" wrapText="1"/>
    </xf>
    <xf numFmtId="0" fontId="81" fillId="13" borderId="10" xfId="0" applyFont="1" applyFill="1" applyBorder="1" applyAlignment="1">
      <alignment horizontal="center" vertical="center" wrapText="1"/>
    </xf>
    <xf numFmtId="0" fontId="81" fillId="13" borderId="3" xfId="0" applyFont="1" applyFill="1" applyBorder="1" applyAlignment="1">
      <alignment horizontal="center" vertical="center" wrapText="1"/>
    </xf>
    <xf numFmtId="0" fontId="29" fillId="13" borderId="40" xfId="2" applyFont="1" applyFill="1" applyBorder="1" applyAlignment="1">
      <alignment horizontal="center" vertical="center" wrapText="1"/>
    </xf>
    <xf numFmtId="0" fontId="29" fillId="13" borderId="42" xfId="2" applyFont="1" applyFill="1" applyBorder="1" applyAlignment="1">
      <alignment horizontal="center" vertical="center" wrapText="1"/>
    </xf>
    <xf numFmtId="0" fontId="81" fillId="13" borderId="40" xfId="2" applyFont="1" applyFill="1" applyBorder="1" applyAlignment="1">
      <alignment horizontal="center" vertical="center" wrapText="1"/>
    </xf>
    <xf numFmtId="0" fontId="81" fillId="13" borderId="42" xfId="2" applyFont="1" applyFill="1" applyBorder="1" applyAlignment="1">
      <alignment horizontal="center" vertical="center" wrapText="1"/>
    </xf>
    <xf numFmtId="0" fontId="7" fillId="14" borderId="2" xfId="0" applyFont="1" applyFill="1" applyBorder="1" applyAlignment="1">
      <alignment horizontal="center" vertical="center" wrapText="1"/>
    </xf>
    <xf numFmtId="0" fontId="8" fillId="2" borderId="2" xfId="0" applyFont="1" applyFill="1" applyBorder="1" applyAlignment="1">
      <alignment horizontal="center" vertical="center"/>
    </xf>
    <xf numFmtId="0" fontId="8" fillId="2" borderId="2" xfId="0" applyFont="1" applyFill="1" applyBorder="1" applyAlignment="1">
      <alignment horizontal="center" vertical="center" wrapText="1"/>
    </xf>
    <xf numFmtId="0" fontId="29" fillId="13" borderId="2" xfId="0" applyFont="1" applyFill="1" applyBorder="1" applyAlignment="1">
      <alignment horizontal="center" vertical="center"/>
    </xf>
    <xf numFmtId="0" fontId="29" fillId="13" borderId="9" xfId="0" applyFont="1" applyFill="1" applyBorder="1" applyAlignment="1">
      <alignment horizontal="center" vertical="center"/>
    </xf>
    <xf numFmtId="0" fontId="29" fillId="13" borderId="1" xfId="0" applyFont="1" applyFill="1" applyBorder="1" applyAlignment="1">
      <alignment horizontal="center" vertical="center"/>
    </xf>
    <xf numFmtId="0" fontId="29" fillId="13" borderId="8" xfId="0" applyFont="1" applyFill="1" applyBorder="1" applyAlignment="1">
      <alignment horizontal="center" vertical="center"/>
    </xf>
    <xf numFmtId="0" fontId="29" fillId="13" borderId="5" xfId="0" applyFont="1" applyFill="1" applyBorder="1" applyAlignment="1">
      <alignment horizontal="center" vertical="center"/>
    </xf>
    <xf numFmtId="0" fontId="29" fillId="13" borderId="2" xfId="0" applyFont="1" applyFill="1" applyBorder="1" applyAlignment="1">
      <alignment horizontal="center" vertical="center" wrapText="1"/>
    </xf>
    <xf numFmtId="0" fontId="29" fillId="13" borderId="2" xfId="2" applyFont="1" applyFill="1" applyBorder="1" applyAlignment="1">
      <alignment horizontal="center" vertical="center" wrapText="1"/>
    </xf>
    <xf numFmtId="0" fontId="29" fillId="25" borderId="2" xfId="2" applyFont="1" applyFill="1" applyBorder="1" applyAlignment="1">
      <alignment horizontal="center" vertical="center" wrapText="1"/>
    </xf>
    <xf numFmtId="0" fontId="29" fillId="13" borderId="6" xfId="2" applyFont="1" applyFill="1" applyBorder="1" applyAlignment="1">
      <alignment horizontal="center" vertical="center" wrapText="1"/>
    </xf>
    <xf numFmtId="0" fontId="29" fillId="13" borderId="3" xfId="2" applyFont="1" applyFill="1" applyBorder="1" applyAlignment="1">
      <alignment horizontal="center" vertical="center" wrapText="1"/>
    </xf>
    <xf numFmtId="0" fontId="29" fillId="23" borderId="6" xfId="2" applyFont="1" applyFill="1" applyBorder="1" applyAlignment="1">
      <alignment horizontal="center" vertical="center" wrapText="1"/>
    </xf>
    <xf numFmtId="0" fontId="82" fillId="23" borderId="3" xfId="0" applyFont="1" applyFill="1" applyBorder="1" applyAlignment="1">
      <alignment horizontal="center" vertical="center" wrapText="1"/>
    </xf>
    <xf numFmtId="0" fontId="29" fillId="30" borderId="6" xfId="0" applyFont="1" applyFill="1" applyBorder="1" applyAlignment="1">
      <alignment horizontal="center" vertical="center" wrapText="1"/>
    </xf>
    <xf numFmtId="0" fontId="83" fillId="30" borderId="3" xfId="0" applyFont="1" applyFill="1" applyBorder="1" applyAlignment="1">
      <alignment horizontal="center" vertical="center" wrapText="1"/>
    </xf>
    <xf numFmtId="0" fontId="3" fillId="27" borderId="2" xfId="0" applyFont="1" applyFill="1" applyBorder="1" applyAlignment="1">
      <alignment wrapText="1"/>
    </xf>
    <xf numFmtId="0" fontId="0" fillId="27" borderId="2" xfId="0" applyFill="1" applyBorder="1" applyAlignment="1">
      <alignment wrapText="1"/>
    </xf>
    <xf numFmtId="0" fontId="29" fillId="3" borderId="2" xfId="0" applyFont="1" applyFill="1" applyBorder="1" applyAlignment="1">
      <alignment horizontal="center" vertical="center" wrapText="1"/>
    </xf>
    <xf numFmtId="0" fontId="29" fillId="3" borderId="6" xfId="0" applyFont="1" applyFill="1" applyBorder="1" applyAlignment="1">
      <alignment horizontal="center" vertical="center" wrapText="1"/>
    </xf>
    <xf numFmtId="0" fontId="0" fillId="23" borderId="3" xfId="0" applyFill="1" applyBorder="1" applyAlignment="1">
      <alignment horizontal="center" vertical="center" wrapText="1"/>
    </xf>
    <xf numFmtId="0" fontId="7" fillId="13" borderId="2" xfId="0" applyFont="1" applyFill="1" applyBorder="1" applyAlignment="1">
      <alignment horizontal="center" vertical="center" wrapText="1"/>
    </xf>
    <xf numFmtId="0" fontId="9" fillId="2" borderId="2" xfId="0" applyFont="1" applyFill="1" applyBorder="1" applyAlignment="1">
      <alignment horizontal="center" vertical="center"/>
    </xf>
    <xf numFmtId="0" fontId="51" fillId="15" borderId="2" xfId="0" applyFont="1" applyFill="1" applyBorder="1" applyAlignment="1">
      <alignment horizontal="center" vertical="center" wrapText="1"/>
    </xf>
    <xf numFmtId="0" fontId="0" fillId="20" borderId="20" xfId="0" applyFill="1" applyBorder="1" applyAlignment="1">
      <alignment horizontal="center"/>
    </xf>
    <xf numFmtId="0" fontId="0" fillId="20" borderId="21" xfId="0" applyFill="1" applyBorder="1" applyAlignment="1">
      <alignment horizontal="center"/>
    </xf>
    <xf numFmtId="0" fontId="0" fillId="20" borderId="22" xfId="0" applyFill="1" applyBorder="1" applyAlignment="1">
      <alignment horizontal="center"/>
    </xf>
  </cellXfs>
  <cellStyles count="5">
    <cellStyle name="Hipervínculo" xfId="4" builtinId="8"/>
    <cellStyle name="Normal" xfId="0" builtinId="0"/>
    <cellStyle name="Normal 2 2" xfId="2" xr:uid="{00000000-0005-0000-0000-000001000000}"/>
    <cellStyle name="Normal 4" xfId="3" xr:uid="{00000000-0005-0000-0000-000002000000}"/>
    <cellStyle name="Porcentaje" xfId="1" builtinId="5"/>
  </cellStyles>
  <dxfs count="36">
    <dxf>
      <fill>
        <patternFill>
          <bgColor rgb="FFFF0000"/>
        </patternFill>
      </fill>
    </dxf>
    <dxf>
      <fill>
        <patternFill>
          <bgColor theme="5"/>
        </patternFill>
      </fill>
    </dxf>
    <dxf>
      <fill>
        <patternFill>
          <bgColor rgb="FF00B050"/>
        </patternFill>
      </fill>
    </dxf>
    <dxf>
      <fill>
        <patternFill>
          <bgColor rgb="FFFFFF00"/>
        </patternFill>
      </fill>
    </dxf>
    <dxf>
      <fill>
        <patternFill>
          <bgColor rgb="FFFF0000"/>
        </patternFill>
      </fill>
    </dxf>
    <dxf>
      <fill>
        <patternFill>
          <bgColor theme="5"/>
        </patternFill>
      </fill>
    </dxf>
    <dxf>
      <fill>
        <patternFill>
          <bgColor rgb="FF00B050"/>
        </patternFill>
      </fill>
    </dxf>
    <dxf>
      <fill>
        <patternFill>
          <bgColor rgb="FFFFFF00"/>
        </patternFill>
      </fill>
    </dxf>
    <dxf>
      <fill>
        <patternFill>
          <bgColor rgb="FFFF0000"/>
        </patternFill>
      </fill>
    </dxf>
    <dxf>
      <fill>
        <patternFill>
          <bgColor theme="5"/>
        </patternFill>
      </fill>
    </dxf>
    <dxf>
      <fill>
        <patternFill>
          <bgColor rgb="FF00B050"/>
        </patternFill>
      </fill>
    </dxf>
    <dxf>
      <fill>
        <patternFill>
          <bgColor rgb="FFFFFF00"/>
        </patternFill>
      </fill>
    </dxf>
    <dxf>
      <fill>
        <patternFill>
          <bgColor rgb="FFFFFF00"/>
        </patternFill>
      </fill>
    </dxf>
    <dxf>
      <fill>
        <patternFill>
          <bgColor rgb="FF00B050"/>
        </patternFill>
      </fill>
    </dxf>
    <dxf>
      <fill>
        <patternFill>
          <bgColor theme="5"/>
        </patternFill>
      </fill>
    </dxf>
    <dxf>
      <fill>
        <patternFill>
          <bgColor rgb="FFFF0000"/>
        </patternFill>
      </fill>
    </dxf>
    <dxf>
      <fill>
        <patternFill>
          <bgColor rgb="FFFF0000"/>
        </patternFill>
      </fill>
    </dxf>
    <dxf>
      <fill>
        <patternFill>
          <bgColor theme="5"/>
        </patternFill>
      </fill>
    </dxf>
    <dxf>
      <fill>
        <patternFill>
          <bgColor rgb="FF00B050"/>
        </patternFill>
      </fill>
    </dxf>
    <dxf>
      <fill>
        <patternFill>
          <bgColor rgb="FFFFFF00"/>
        </patternFill>
      </fill>
    </dxf>
    <dxf>
      <fill>
        <patternFill>
          <bgColor rgb="FFFFFF00"/>
        </patternFill>
      </fill>
    </dxf>
    <dxf>
      <fill>
        <patternFill>
          <bgColor rgb="FF00B050"/>
        </patternFill>
      </fill>
    </dxf>
    <dxf>
      <fill>
        <patternFill>
          <bgColor theme="5"/>
        </patternFill>
      </fill>
    </dxf>
    <dxf>
      <fill>
        <patternFill>
          <bgColor rgb="FFFF0000"/>
        </patternFill>
      </fill>
    </dxf>
    <dxf>
      <fill>
        <patternFill>
          <bgColor rgb="FFFF0000"/>
        </patternFill>
      </fill>
    </dxf>
    <dxf>
      <fill>
        <patternFill>
          <bgColor theme="5"/>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5"/>
        </patternFill>
      </fill>
    </dxf>
    <dxf>
      <fill>
        <patternFill>
          <bgColor rgb="FF00B050"/>
        </patternFill>
      </fill>
    </dxf>
    <dxf>
      <fill>
        <patternFill>
          <bgColor rgb="FF00B050"/>
        </patternFill>
      </fill>
    </dxf>
    <dxf>
      <fill>
        <patternFill>
          <bgColor theme="5"/>
        </patternFill>
      </fill>
    </dxf>
    <dxf>
      <fill>
        <patternFill>
          <bgColor rgb="FFFF0000"/>
        </patternFill>
      </fill>
    </dxf>
    <dxf>
      <fill>
        <patternFill>
          <bgColor rgb="FFFFFF00"/>
        </patternFill>
      </fill>
    </dxf>
  </dxfs>
  <tableStyles count="0" defaultTableStyle="TableStyleMedium2" defaultPivotStyle="PivotStyleLight16"/>
  <colors>
    <mruColors>
      <color rgb="FFEB6C15"/>
      <color rgb="FFEB6E19"/>
      <color rgb="FFEDABAB"/>
      <color rgb="FFB1F3A1"/>
      <color rgb="FFDB6413"/>
      <color rgb="FF8D8A4D"/>
      <color rgb="FFC6711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dk1"/>
                </a:solidFill>
                <a:latin typeface="+mn-lt"/>
                <a:ea typeface="+mn-ea"/>
                <a:cs typeface="+mn-cs"/>
              </a:defRPr>
            </a:pPr>
            <a:r>
              <a:rPr lang="en-US"/>
              <a:t>% ACUMULADO DEL PAAC - ENERO</a:t>
            </a:r>
            <a:r>
              <a:rPr lang="en-US" baseline="0"/>
              <a:t> -DICIEMBRE</a:t>
            </a:r>
            <a:r>
              <a:rPr lang="en-US"/>
              <a:t>   AÑO</a:t>
            </a:r>
            <a:r>
              <a:rPr lang="en-US" baseline="0"/>
              <a:t> </a:t>
            </a:r>
            <a:r>
              <a:rPr lang="en-US"/>
              <a:t>2023</a:t>
            </a:r>
          </a:p>
        </c:rich>
      </c:tx>
      <c:layout>
        <c:manualLayout>
          <c:xMode val="edge"/>
          <c:yMode val="edge"/>
          <c:x val="0.10796522309711287"/>
          <c:y val="2.580645161290322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dk1"/>
              </a:solidFill>
              <a:latin typeface="+mn-lt"/>
              <a:ea typeface="+mn-ea"/>
              <a:cs typeface="+mn-cs"/>
            </a:defRPr>
          </a:pPr>
          <a:endParaRPr lang="es-CO"/>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0.16111111111111112"/>
          <c:y val="0.27030903395140121"/>
          <c:w val="0.76944444444444449"/>
          <c:h val="0.23616154432308864"/>
        </c:manualLayout>
      </c:layout>
      <c:pie3DChart>
        <c:varyColors val="1"/>
        <c:ser>
          <c:idx val="0"/>
          <c:order val="0"/>
          <c:tx>
            <c:strRef>
              <c:f>'Control de Cambios '!$I$7</c:f>
              <c:strCache>
                <c:ptCount val="1"/>
                <c:pt idx="0">
                  <c:v>% ACUMULADO  - ENERO A DICIEMBRE DE 2023</c:v>
                </c:pt>
              </c:strCache>
            </c:strRef>
          </c:tx>
          <c:explosion val="2"/>
          <c:dPt>
            <c:idx val="0"/>
            <c:bubble3D val="0"/>
            <c:spPr>
              <a:solidFill>
                <a:schemeClr val="accent1"/>
              </a:solidFill>
              <a:ln w="25400">
                <a:solidFill>
                  <a:schemeClr val="lt1"/>
                </a:solidFill>
              </a:ln>
              <a:effectLst/>
              <a:sp3d contourW="25400">
                <a:contourClr>
                  <a:schemeClr val="lt1"/>
                </a:contourClr>
              </a:sp3d>
            </c:spPr>
            <c:extLst>
              <c:ext xmlns:c16="http://schemas.microsoft.com/office/drawing/2014/chart" uri="{C3380CC4-5D6E-409C-BE32-E72D297353CC}">
                <c16:uniqueId val="{00000001-99FA-4A12-B006-3264B1791931}"/>
              </c:ext>
            </c:extLst>
          </c:dPt>
          <c:dPt>
            <c:idx val="1"/>
            <c:bubble3D val="0"/>
            <c:spPr>
              <a:solidFill>
                <a:schemeClr val="accent2"/>
              </a:solidFill>
              <a:ln w="25400">
                <a:solidFill>
                  <a:schemeClr val="lt1"/>
                </a:solidFill>
              </a:ln>
              <a:effectLst/>
              <a:sp3d contourW="25400">
                <a:contourClr>
                  <a:schemeClr val="lt1"/>
                </a:contourClr>
              </a:sp3d>
            </c:spPr>
            <c:extLst>
              <c:ext xmlns:c16="http://schemas.microsoft.com/office/drawing/2014/chart" uri="{C3380CC4-5D6E-409C-BE32-E72D297353CC}">
                <c16:uniqueId val="{00000003-153A-4A45-BE38-9F1772163EAE}"/>
              </c:ext>
            </c:extLst>
          </c:dPt>
          <c:dPt>
            <c:idx val="2"/>
            <c:bubble3D val="0"/>
            <c:spPr>
              <a:solidFill>
                <a:schemeClr val="accent3"/>
              </a:solidFill>
              <a:ln w="25400">
                <a:solidFill>
                  <a:schemeClr val="lt1"/>
                </a:solidFill>
              </a:ln>
              <a:effectLst/>
              <a:sp3d contourW="25400">
                <a:contourClr>
                  <a:schemeClr val="lt1"/>
                </a:contourClr>
              </a:sp3d>
            </c:spPr>
            <c:extLst>
              <c:ext xmlns:c16="http://schemas.microsoft.com/office/drawing/2014/chart" uri="{C3380CC4-5D6E-409C-BE32-E72D297353CC}">
                <c16:uniqueId val="{00000005-153A-4A45-BE38-9F1772163EAE}"/>
              </c:ext>
            </c:extLst>
          </c:dPt>
          <c:dPt>
            <c:idx val="3"/>
            <c:bubble3D val="0"/>
            <c:spPr>
              <a:solidFill>
                <a:schemeClr val="accent4"/>
              </a:solidFill>
              <a:ln w="25400">
                <a:solidFill>
                  <a:schemeClr val="lt1"/>
                </a:solidFill>
              </a:ln>
              <a:effectLst/>
              <a:sp3d contourW="25400">
                <a:contourClr>
                  <a:schemeClr val="lt1"/>
                </a:contourClr>
              </a:sp3d>
            </c:spPr>
            <c:extLst>
              <c:ext xmlns:c16="http://schemas.microsoft.com/office/drawing/2014/chart" uri="{C3380CC4-5D6E-409C-BE32-E72D297353CC}">
                <c16:uniqueId val="{00000007-153A-4A45-BE38-9F1772163EAE}"/>
              </c:ext>
            </c:extLst>
          </c:dPt>
          <c:dPt>
            <c:idx val="4"/>
            <c:bubble3D val="0"/>
            <c:spPr>
              <a:solidFill>
                <a:schemeClr val="accent5"/>
              </a:solidFill>
              <a:ln w="25400">
                <a:solidFill>
                  <a:schemeClr val="lt1"/>
                </a:solidFill>
              </a:ln>
              <a:effectLst/>
              <a:sp3d contourW="25400">
                <a:contourClr>
                  <a:schemeClr val="lt1"/>
                </a:contourClr>
              </a:sp3d>
            </c:spPr>
            <c:extLst>
              <c:ext xmlns:c16="http://schemas.microsoft.com/office/drawing/2014/chart" uri="{C3380CC4-5D6E-409C-BE32-E72D297353CC}">
                <c16:uniqueId val="{00000009-153A-4A45-BE38-9F1772163EAE}"/>
              </c:ext>
            </c:extLst>
          </c:dPt>
          <c:dPt>
            <c:idx val="5"/>
            <c:bubble3D val="0"/>
            <c:spPr>
              <a:solidFill>
                <a:schemeClr val="accent6"/>
              </a:solidFill>
              <a:ln w="25400">
                <a:solidFill>
                  <a:schemeClr val="lt1"/>
                </a:solidFill>
              </a:ln>
              <a:effectLst/>
              <a:sp3d contourW="25400">
                <a:contourClr>
                  <a:schemeClr val="lt1"/>
                </a:contourClr>
              </a:sp3d>
            </c:spPr>
            <c:extLst>
              <c:ext xmlns:c16="http://schemas.microsoft.com/office/drawing/2014/chart" uri="{C3380CC4-5D6E-409C-BE32-E72D297353CC}">
                <c16:uniqueId val="{00000002-99FA-4A12-B006-3264B1791931}"/>
              </c:ext>
            </c:extLst>
          </c:dPt>
          <c:dLbls>
            <c:dLbl>
              <c:idx val="0"/>
              <c:layout>
                <c:manualLayout>
                  <c:x val="-3.816469816272966E-2"/>
                  <c:y val="-9.3787147574295147E-3"/>
                </c:manualLayout>
              </c:layout>
              <c:dLblPos val="bestFi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99FA-4A12-B006-3264B1791931}"/>
                </c:ext>
              </c:extLst>
            </c:dLbl>
            <c:dLbl>
              <c:idx val="5"/>
              <c:layout>
                <c:manualLayout>
                  <c:x val="4.4410214348206474E-2"/>
                  <c:y val="2.278706290745915E-2"/>
                </c:manualLayout>
              </c:layout>
              <c:dLblPos val="bestFit"/>
              <c:showLegendKey val="0"/>
              <c:showVal val="1"/>
              <c:showCatName val="0"/>
              <c:showSerName val="0"/>
              <c:showPercent val="0"/>
              <c:showBubbleSize val="0"/>
              <c:extLst>
                <c:ext xmlns:c15="http://schemas.microsoft.com/office/drawing/2012/chart" uri="{CE6537A1-D6FC-4f65-9D91-7224C49458BB}">
                  <c15:layout>
                    <c:manualLayout>
                      <c:w val="0.10987510936132983"/>
                      <c:h val="9.0258233849801014E-2"/>
                    </c:manualLayout>
                  </c15:layout>
                </c:ext>
                <c:ext xmlns:c16="http://schemas.microsoft.com/office/drawing/2014/chart" uri="{C3380CC4-5D6E-409C-BE32-E72D297353CC}">
                  <c16:uniqueId val="{00000002-99FA-4A12-B006-3264B1791931}"/>
                </c:ext>
              </c:extLst>
            </c:dLbl>
            <c:spPr>
              <a:noFill/>
              <a:ln>
                <a:noFill/>
              </a:ln>
              <a:effectLst/>
            </c:spPr>
            <c:txPr>
              <a:bodyPr rot="0" spcFirstLastPara="1" vertOverflow="ellipsis" vert="horz" wrap="square" anchor="ctr" anchorCtr="1"/>
              <a:lstStyle/>
              <a:p>
                <a:pPr>
                  <a:defRPr sz="900" b="0" i="0" u="none" strike="noStrike" kern="1200" baseline="0">
                    <a:solidFill>
                      <a:schemeClr val="dk1"/>
                    </a:solidFill>
                    <a:latin typeface="+mn-lt"/>
                    <a:ea typeface="+mn-ea"/>
                    <a:cs typeface="+mn-cs"/>
                  </a:defRPr>
                </a:pPr>
                <a:endParaRPr lang="es-CO"/>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'Control de Cambios '!$H$8:$H$13</c:f>
              <c:strCache>
                <c:ptCount val="6"/>
                <c:pt idx="0">
                  <c:v>MAPA DE RIESGO DE CORRUPCIÓN </c:v>
                </c:pt>
                <c:pt idx="1">
                  <c:v>RACIONALIZACIÓN DE TRÁMITES </c:v>
                </c:pt>
                <c:pt idx="2">
                  <c:v>RENDICIÓN DE CUENTAS </c:v>
                </c:pt>
                <c:pt idx="3">
                  <c:v>SERVICIO AL CIUDADANO </c:v>
                </c:pt>
                <c:pt idx="4">
                  <c:v>TRANSPARENCIA Y ACCESO A LA INFORMACIÓN PÚBLICA</c:v>
                </c:pt>
                <c:pt idx="5">
                  <c:v>INICIATIVAS ADICIONALES </c:v>
                </c:pt>
              </c:strCache>
            </c:strRef>
          </c:cat>
          <c:val>
            <c:numRef>
              <c:f>'Control de Cambios '!$I$8:$I$13</c:f>
              <c:numCache>
                <c:formatCode>0%</c:formatCode>
                <c:ptCount val="6"/>
                <c:pt idx="0">
                  <c:v>0.99146341463414633</c:v>
                </c:pt>
                <c:pt idx="1">
                  <c:v>1</c:v>
                </c:pt>
                <c:pt idx="2">
                  <c:v>1</c:v>
                </c:pt>
                <c:pt idx="3">
                  <c:v>0.91666666666666663</c:v>
                </c:pt>
                <c:pt idx="4">
                  <c:v>0.99802631578947365</c:v>
                </c:pt>
                <c:pt idx="5">
                  <c:v>1</c:v>
                </c:pt>
              </c:numCache>
            </c:numRef>
          </c:val>
          <c:extLst>
            <c:ext xmlns:c16="http://schemas.microsoft.com/office/drawing/2014/chart" uri="{C3380CC4-5D6E-409C-BE32-E72D297353CC}">
              <c16:uniqueId val="{00000000-99FA-4A12-B006-3264B1791931}"/>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manualLayout>
          <c:xMode val="edge"/>
          <c:yMode val="edge"/>
          <c:x val="0.23078827646544181"/>
          <c:y val="0.54515824231648469"/>
          <c:w val="0.60508989501312338"/>
          <c:h val="0.42903530607061213"/>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dk1"/>
              </a:solidFill>
              <a:latin typeface="+mn-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12700" cap="flat" cmpd="sng" algn="ctr">
      <a:solidFill>
        <a:schemeClr val="dk1"/>
      </a:solidFill>
      <a:prstDash val="solid"/>
      <a:miter lim="800000"/>
    </a:ln>
    <a:effectLst/>
  </c:spPr>
  <c:txPr>
    <a:bodyPr/>
    <a:lstStyle/>
    <a:p>
      <a:pPr>
        <a:defRPr>
          <a:solidFill>
            <a:schemeClr val="dk1"/>
          </a:solidFill>
          <a:latin typeface="+mn-lt"/>
          <a:ea typeface="+mn-ea"/>
          <a:cs typeface="+mn-cs"/>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285749</xdr:colOff>
      <xdr:row>0</xdr:row>
      <xdr:rowOff>143982</xdr:rowOff>
    </xdr:from>
    <xdr:ext cx="9366251" cy="631308"/>
    <xdr:pic>
      <xdr:nvPicPr>
        <xdr:cNvPr id="3" name="image1.png" title="Imagen">
          <a:extLst>
            <a:ext uri="{FF2B5EF4-FFF2-40B4-BE49-F238E27FC236}">
              <a16:creationId xmlns:a16="http://schemas.microsoft.com/office/drawing/2014/main" id="{28AC67CC-CD64-400D-B031-AB01052461FF}"/>
            </a:ext>
          </a:extLst>
        </xdr:cNvPr>
        <xdr:cNvPicPr preferRelativeResize="0"/>
      </xdr:nvPicPr>
      <xdr:blipFill>
        <a:blip xmlns:r="http://schemas.openxmlformats.org/officeDocument/2006/relationships" r:embed="rId1" cstate="print"/>
        <a:stretch>
          <a:fillRect/>
        </a:stretch>
      </xdr:blipFill>
      <xdr:spPr>
        <a:xfrm>
          <a:off x="285749" y="143982"/>
          <a:ext cx="9366251" cy="631308"/>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twoCellAnchor>
    <xdr:from>
      <xdr:col>9</xdr:col>
      <xdr:colOff>776287</xdr:colOff>
      <xdr:row>7</xdr:row>
      <xdr:rowOff>304799</xdr:rowOff>
    </xdr:from>
    <xdr:to>
      <xdr:col>16</xdr:col>
      <xdr:colOff>123825</xdr:colOff>
      <xdr:row>14</xdr:row>
      <xdr:rowOff>133350</xdr:rowOff>
    </xdr:to>
    <xdr:graphicFrame macro="">
      <xdr:nvGraphicFramePr>
        <xdr:cNvPr id="13" name="Gráfico 12">
          <a:extLst>
            <a:ext uri="{FF2B5EF4-FFF2-40B4-BE49-F238E27FC236}">
              <a16:creationId xmlns:a16="http://schemas.microsoft.com/office/drawing/2014/main" id="{B181DF64-FC0B-B611-41D2-4FD0E5A73F2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371476</xdr:colOff>
      <xdr:row>21</xdr:row>
      <xdr:rowOff>161925</xdr:rowOff>
    </xdr:from>
    <xdr:to>
      <xdr:col>9</xdr:col>
      <xdr:colOff>669620</xdr:colOff>
      <xdr:row>41</xdr:row>
      <xdr:rowOff>62377</xdr:rowOff>
    </xdr:to>
    <xdr:pic>
      <xdr:nvPicPr>
        <xdr:cNvPr id="4" name="Imagen 3">
          <a:extLst>
            <a:ext uri="{FF2B5EF4-FFF2-40B4-BE49-F238E27FC236}">
              <a16:creationId xmlns:a16="http://schemas.microsoft.com/office/drawing/2014/main" id="{C88217C7-8002-4DF4-9388-89AD1FAAB4E9}"/>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079"/>
        <a:stretch/>
      </xdr:blipFill>
      <xdr:spPr bwMode="auto">
        <a:xfrm>
          <a:off x="2886076" y="20031075"/>
          <a:ext cx="7527619" cy="409145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ider.gov.co/wp-content/uploads/2022/09/Carta_trato_digno.pdf" TargetMode="External"/><Relationship Id="rId1" Type="http://schemas.openxmlformats.org/officeDocument/2006/relationships/hyperlink" Target="https://ider.gov.co/wp-content/uploads/2022/09/Carta_trato_digno.pdf"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4:D11"/>
  <sheetViews>
    <sheetView workbookViewId="0">
      <selection activeCell="F12" sqref="F12"/>
    </sheetView>
  </sheetViews>
  <sheetFormatPr baseColWidth="10" defaultRowHeight="15.75"/>
  <cols>
    <col min="2" max="3" width="14.75" bestFit="1" customWidth="1"/>
    <col min="4" max="4" width="16" style="2" customWidth="1"/>
  </cols>
  <sheetData>
    <row r="4" spans="2:4">
      <c r="B4" s="5" t="s">
        <v>4</v>
      </c>
      <c r="C4" s="5"/>
      <c r="D4" s="6" t="s">
        <v>3</v>
      </c>
    </row>
    <row r="5" spans="2:4">
      <c r="B5">
        <v>1</v>
      </c>
      <c r="D5" s="3" t="str">
        <f>+'MAPA DE RIESGO DE CORRUPCIÒN'!I16</f>
        <v xml:space="preserve">Excelente proceso de contratacion del personal
Definición de comites asesores con responsabilidades y funciones específicas para la toma de decisiones </v>
      </c>
    </row>
    <row r="6" spans="2:4">
      <c r="B6">
        <v>2</v>
      </c>
      <c r="D6" s="3" t="e">
        <f>+#REF!</f>
        <v>#REF!</v>
      </c>
    </row>
    <row r="7" spans="2:4">
      <c r="B7">
        <v>3</v>
      </c>
      <c r="D7" s="3" t="e">
        <f>+#REF!</f>
        <v>#REF!</v>
      </c>
    </row>
    <row r="8" spans="2:4">
      <c r="B8">
        <v>4</v>
      </c>
      <c r="D8" s="3" t="e">
        <f>+#REF!</f>
        <v>#REF!</v>
      </c>
    </row>
    <row r="9" spans="2:4">
      <c r="B9">
        <v>5</v>
      </c>
      <c r="D9" s="3" t="e">
        <f>+#REF!</f>
        <v>#REF!</v>
      </c>
    </row>
    <row r="10" spans="2:4">
      <c r="B10">
        <v>6</v>
      </c>
      <c r="D10" s="3" t="e">
        <f>+#REF!</f>
        <v>#REF!</v>
      </c>
    </row>
    <row r="11" spans="2:4" ht="18.75">
      <c r="B11" s="4"/>
      <c r="C11" s="4"/>
      <c r="D11" s="7" t="e">
        <f>AVERAGE(D5:D10)</f>
        <v>#REF!</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E95"/>
  <sheetViews>
    <sheetView tabSelected="1" zoomScale="70" zoomScaleNormal="70" workbookViewId="0">
      <pane xSplit="1" ySplit="9" topLeftCell="B10" activePane="bottomRight" state="frozen"/>
      <selection pane="topRight" activeCell="B1" sqref="B1"/>
      <selection pane="bottomLeft" activeCell="A10" sqref="A10"/>
      <selection pane="bottomRight" activeCell="A109" sqref="A109"/>
    </sheetView>
  </sheetViews>
  <sheetFormatPr baseColWidth="10" defaultRowHeight="15"/>
  <cols>
    <col min="1" max="1" width="12.25" style="8" customWidth="1"/>
    <col min="2" max="2" width="19.25" style="8" customWidth="1"/>
    <col min="3" max="3" width="42.75" style="8" hidden="1" customWidth="1"/>
    <col min="4" max="4" width="29.5" style="8" bestFit="1" customWidth="1"/>
    <col min="5" max="5" width="67.75" style="8" bestFit="1" customWidth="1"/>
    <col min="6" max="6" width="45" style="9" bestFit="1" customWidth="1"/>
    <col min="7" max="7" width="10" style="8" bestFit="1" customWidth="1"/>
    <col min="8" max="8" width="36.75" style="8" bestFit="1" customWidth="1"/>
    <col min="9" max="9" width="35.25" style="8" customWidth="1"/>
    <col min="10" max="10" width="16.25" style="8" hidden="1" customWidth="1"/>
    <col min="11" max="11" width="20.5" style="8" hidden="1" customWidth="1"/>
    <col min="12" max="13" width="16.5" style="8" hidden="1" customWidth="1"/>
    <col min="14" max="14" width="59" style="59" customWidth="1"/>
    <col min="15" max="15" width="27.25" style="59" hidden="1" customWidth="1"/>
    <col min="16" max="16" width="22" style="8" hidden="1" customWidth="1"/>
    <col min="17" max="17" width="25.75" style="133" customWidth="1"/>
    <col min="18" max="18" width="16.25" style="8" customWidth="1"/>
    <col min="19" max="19" width="62" style="138" customWidth="1"/>
    <col min="20" max="20" width="23.25" style="8" customWidth="1"/>
    <col min="21" max="21" width="29.25" style="110" customWidth="1"/>
    <col min="22" max="22" width="32.25" style="110" customWidth="1"/>
    <col min="23" max="23" width="76.75" style="108" customWidth="1"/>
    <col min="24" max="24" width="33.25" style="10" customWidth="1"/>
    <col min="25" max="25" width="36.25" style="10" hidden="1" customWidth="1"/>
    <col min="26" max="26" width="36.25" style="10" customWidth="1"/>
    <col min="27" max="27" width="62.625" style="10" customWidth="1"/>
    <col min="28" max="28" width="34.625" style="10" customWidth="1"/>
    <col min="29" max="29" width="36.25" style="10" customWidth="1"/>
    <col min="30" max="30" width="87.375" style="10" customWidth="1"/>
    <col min="31" max="31" width="34.625" style="10" customWidth="1"/>
    <col min="32" max="32" width="36.25" style="10" customWidth="1"/>
    <col min="33" max="33" width="191.375" style="10" customWidth="1"/>
    <col min="34" max="40" width="0" style="10" hidden="1" customWidth="1"/>
    <col min="41" max="41" width="10.75" style="10" customWidth="1"/>
    <col min="42" max="42" width="26.375" style="10" customWidth="1"/>
    <col min="43" max="43" width="7.625" style="10" customWidth="1"/>
    <col min="44" max="173" width="10.75" style="10"/>
    <col min="174" max="228" width="10.75" style="8"/>
    <col min="229" max="229" width="21.75" style="8" bestFit="1" customWidth="1"/>
    <col min="230" max="230" width="7.25" style="8" customWidth="1"/>
    <col min="231" max="231" width="36" style="8" customWidth="1"/>
    <col min="232" max="232" width="42.75" style="8" customWidth="1"/>
    <col min="233" max="233" width="22.25" style="8" customWidth="1"/>
    <col min="234" max="234" width="17.75" style="8" customWidth="1"/>
    <col min="235" max="239" width="13.25" style="8" customWidth="1"/>
    <col min="240" max="240" width="14.5" style="8" customWidth="1"/>
    <col min="241" max="484" width="10.75" style="8"/>
    <col min="485" max="485" width="21.75" style="8" bestFit="1" customWidth="1"/>
    <col min="486" max="486" width="7.25" style="8" customWidth="1"/>
    <col min="487" max="487" width="36" style="8" customWidth="1"/>
    <col min="488" max="488" width="42.75" style="8" customWidth="1"/>
    <col min="489" max="489" width="22.25" style="8" customWidth="1"/>
    <col min="490" max="490" width="17.75" style="8" customWidth="1"/>
    <col min="491" max="495" width="13.25" style="8" customWidth="1"/>
    <col min="496" max="496" width="14.5" style="8" customWidth="1"/>
    <col min="497" max="740" width="10.75" style="8"/>
    <col min="741" max="741" width="21.75" style="8" bestFit="1" customWidth="1"/>
    <col min="742" max="742" width="7.25" style="8" customWidth="1"/>
    <col min="743" max="743" width="36" style="8" customWidth="1"/>
    <col min="744" max="744" width="42.75" style="8" customWidth="1"/>
    <col min="745" max="745" width="22.25" style="8" customWidth="1"/>
    <col min="746" max="746" width="17.75" style="8" customWidth="1"/>
    <col min="747" max="751" width="13.25" style="8" customWidth="1"/>
    <col min="752" max="752" width="14.5" style="8" customWidth="1"/>
    <col min="753" max="996" width="10.75" style="8"/>
    <col min="997" max="997" width="21.75" style="8" bestFit="1" customWidth="1"/>
    <col min="998" max="998" width="7.25" style="8" customWidth="1"/>
    <col min="999" max="999" width="36" style="8" customWidth="1"/>
    <col min="1000" max="1000" width="42.75" style="8" customWidth="1"/>
    <col min="1001" max="1001" width="22.25" style="8" customWidth="1"/>
    <col min="1002" max="1002" width="17.75" style="8" customWidth="1"/>
    <col min="1003" max="1007" width="13.25" style="8" customWidth="1"/>
    <col min="1008" max="1008" width="14.5" style="8" customWidth="1"/>
    <col min="1009" max="1252" width="10.75" style="8"/>
    <col min="1253" max="1253" width="21.75" style="8" bestFit="1" customWidth="1"/>
    <col min="1254" max="1254" width="7.25" style="8" customWidth="1"/>
    <col min="1255" max="1255" width="36" style="8" customWidth="1"/>
    <col min="1256" max="1256" width="42.75" style="8" customWidth="1"/>
    <col min="1257" max="1257" width="22.25" style="8" customWidth="1"/>
    <col min="1258" max="1258" width="17.75" style="8" customWidth="1"/>
    <col min="1259" max="1263" width="13.25" style="8" customWidth="1"/>
    <col min="1264" max="1264" width="14.5" style="8" customWidth="1"/>
    <col min="1265" max="1508" width="10.75" style="8"/>
    <col min="1509" max="1509" width="21.75" style="8" bestFit="1" customWidth="1"/>
    <col min="1510" max="1510" width="7.25" style="8" customWidth="1"/>
    <col min="1511" max="1511" width="36" style="8" customWidth="1"/>
    <col min="1512" max="1512" width="42.75" style="8" customWidth="1"/>
    <col min="1513" max="1513" width="22.25" style="8" customWidth="1"/>
    <col min="1514" max="1514" width="17.75" style="8" customWidth="1"/>
    <col min="1515" max="1519" width="13.25" style="8" customWidth="1"/>
    <col min="1520" max="1520" width="14.5" style="8" customWidth="1"/>
    <col min="1521" max="1764" width="10.75" style="8"/>
    <col min="1765" max="1765" width="21.75" style="8" bestFit="1" customWidth="1"/>
    <col min="1766" max="1766" width="7.25" style="8" customWidth="1"/>
    <col min="1767" max="1767" width="36" style="8" customWidth="1"/>
    <col min="1768" max="1768" width="42.75" style="8" customWidth="1"/>
    <col min="1769" max="1769" width="22.25" style="8" customWidth="1"/>
    <col min="1770" max="1770" width="17.75" style="8" customWidth="1"/>
    <col min="1771" max="1775" width="13.25" style="8" customWidth="1"/>
    <col min="1776" max="1776" width="14.5" style="8" customWidth="1"/>
    <col min="1777" max="2020" width="10.75" style="8"/>
    <col min="2021" max="2021" width="21.75" style="8" bestFit="1" customWidth="1"/>
    <col min="2022" max="2022" width="7.25" style="8" customWidth="1"/>
    <col min="2023" max="2023" width="36" style="8" customWidth="1"/>
    <col min="2024" max="2024" width="42.75" style="8" customWidth="1"/>
    <col min="2025" max="2025" width="22.25" style="8" customWidth="1"/>
    <col min="2026" max="2026" width="17.75" style="8" customWidth="1"/>
    <col min="2027" max="2031" width="13.25" style="8" customWidth="1"/>
    <col min="2032" max="2032" width="14.5" style="8" customWidth="1"/>
    <col min="2033" max="2276" width="10.75" style="8"/>
    <col min="2277" max="2277" width="21.75" style="8" bestFit="1" customWidth="1"/>
    <col min="2278" max="2278" width="7.25" style="8" customWidth="1"/>
    <col min="2279" max="2279" width="36" style="8" customWidth="1"/>
    <col min="2280" max="2280" width="42.75" style="8" customWidth="1"/>
    <col min="2281" max="2281" width="22.25" style="8" customWidth="1"/>
    <col min="2282" max="2282" width="17.75" style="8" customWidth="1"/>
    <col min="2283" max="2287" width="13.25" style="8" customWidth="1"/>
    <col min="2288" max="2288" width="14.5" style="8" customWidth="1"/>
    <col min="2289" max="2532" width="10.75" style="8"/>
    <col min="2533" max="2533" width="21.75" style="8" bestFit="1" customWidth="1"/>
    <col min="2534" max="2534" width="7.25" style="8" customWidth="1"/>
    <col min="2535" max="2535" width="36" style="8" customWidth="1"/>
    <col min="2536" max="2536" width="42.75" style="8" customWidth="1"/>
    <col min="2537" max="2537" width="22.25" style="8" customWidth="1"/>
    <col min="2538" max="2538" width="17.75" style="8" customWidth="1"/>
    <col min="2539" max="2543" width="13.25" style="8" customWidth="1"/>
    <col min="2544" max="2544" width="14.5" style="8" customWidth="1"/>
    <col min="2545" max="2788" width="10.75" style="8"/>
    <col min="2789" max="2789" width="21.75" style="8" bestFit="1" customWidth="1"/>
    <col min="2790" max="2790" width="7.25" style="8" customWidth="1"/>
    <col min="2791" max="2791" width="36" style="8" customWidth="1"/>
    <col min="2792" max="2792" width="42.75" style="8" customWidth="1"/>
    <col min="2793" max="2793" width="22.25" style="8" customWidth="1"/>
    <col min="2794" max="2794" width="17.75" style="8" customWidth="1"/>
    <col min="2795" max="2799" width="13.25" style="8" customWidth="1"/>
    <col min="2800" max="2800" width="14.5" style="8" customWidth="1"/>
    <col min="2801" max="3044" width="10.75" style="8"/>
    <col min="3045" max="3045" width="21.75" style="8" bestFit="1" customWidth="1"/>
    <col min="3046" max="3046" width="7.25" style="8" customWidth="1"/>
    <col min="3047" max="3047" width="36" style="8" customWidth="1"/>
    <col min="3048" max="3048" width="42.75" style="8" customWidth="1"/>
    <col min="3049" max="3049" width="22.25" style="8" customWidth="1"/>
    <col min="3050" max="3050" width="17.75" style="8" customWidth="1"/>
    <col min="3051" max="3055" width="13.25" style="8" customWidth="1"/>
    <col min="3056" max="3056" width="14.5" style="8" customWidth="1"/>
    <col min="3057" max="3300" width="10.75" style="8"/>
    <col min="3301" max="3301" width="21.75" style="8" bestFit="1" customWidth="1"/>
    <col min="3302" max="3302" width="7.25" style="8" customWidth="1"/>
    <col min="3303" max="3303" width="36" style="8" customWidth="1"/>
    <col min="3304" max="3304" width="42.75" style="8" customWidth="1"/>
    <col min="3305" max="3305" width="22.25" style="8" customWidth="1"/>
    <col min="3306" max="3306" width="17.75" style="8" customWidth="1"/>
    <col min="3307" max="3311" width="13.25" style="8" customWidth="1"/>
    <col min="3312" max="3312" width="14.5" style="8" customWidth="1"/>
    <col min="3313" max="3556" width="10.75" style="8"/>
    <col min="3557" max="3557" width="21.75" style="8" bestFit="1" customWidth="1"/>
    <col min="3558" max="3558" width="7.25" style="8" customWidth="1"/>
    <col min="3559" max="3559" width="36" style="8" customWidth="1"/>
    <col min="3560" max="3560" width="42.75" style="8" customWidth="1"/>
    <col min="3561" max="3561" width="22.25" style="8" customWidth="1"/>
    <col min="3562" max="3562" width="17.75" style="8" customWidth="1"/>
    <col min="3563" max="3567" width="13.25" style="8" customWidth="1"/>
    <col min="3568" max="3568" width="14.5" style="8" customWidth="1"/>
    <col min="3569" max="3812" width="10.75" style="8"/>
    <col min="3813" max="3813" width="21.75" style="8" bestFit="1" customWidth="1"/>
    <col min="3814" max="3814" width="7.25" style="8" customWidth="1"/>
    <col min="3815" max="3815" width="36" style="8" customWidth="1"/>
    <col min="3816" max="3816" width="42.75" style="8" customWidth="1"/>
    <col min="3817" max="3817" width="22.25" style="8" customWidth="1"/>
    <col min="3818" max="3818" width="17.75" style="8" customWidth="1"/>
    <col min="3819" max="3823" width="13.25" style="8" customWidth="1"/>
    <col min="3824" max="3824" width="14.5" style="8" customWidth="1"/>
    <col min="3825" max="4068" width="10.75" style="8"/>
    <col min="4069" max="4069" width="21.75" style="8" bestFit="1" customWidth="1"/>
    <col min="4070" max="4070" width="7.25" style="8" customWidth="1"/>
    <col min="4071" max="4071" width="36" style="8" customWidth="1"/>
    <col min="4072" max="4072" width="42.75" style="8" customWidth="1"/>
    <col min="4073" max="4073" width="22.25" style="8" customWidth="1"/>
    <col min="4074" max="4074" width="17.75" style="8" customWidth="1"/>
    <col min="4075" max="4079" width="13.25" style="8" customWidth="1"/>
    <col min="4080" max="4080" width="14.5" style="8" customWidth="1"/>
    <col min="4081" max="4324" width="10.75" style="8"/>
    <col min="4325" max="4325" width="21.75" style="8" bestFit="1" customWidth="1"/>
    <col min="4326" max="4326" width="7.25" style="8" customWidth="1"/>
    <col min="4327" max="4327" width="36" style="8" customWidth="1"/>
    <col min="4328" max="4328" width="42.75" style="8" customWidth="1"/>
    <col min="4329" max="4329" width="22.25" style="8" customWidth="1"/>
    <col min="4330" max="4330" width="17.75" style="8" customWidth="1"/>
    <col min="4331" max="4335" width="13.25" style="8" customWidth="1"/>
    <col min="4336" max="4336" width="14.5" style="8" customWidth="1"/>
    <col min="4337" max="4580" width="10.75" style="8"/>
    <col min="4581" max="4581" width="21.75" style="8" bestFit="1" customWidth="1"/>
    <col min="4582" max="4582" width="7.25" style="8" customWidth="1"/>
    <col min="4583" max="4583" width="36" style="8" customWidth="1"/>
    <col min="4584" max="4584" width="42.75" style="8" customWidth="1"/>
    <col min="4585" max="4585" width="22.25" style="8" customWidth="1"/>
    <col min="4586" max="4586" width="17.75" style="8" customWidth="1"/>
    <col min="4587" max="4591" width="13.25" style="8" customWidth="1"/>
    <col min="4592" max="4592" width="14.5" style="8" customWidth="1"/>
    <col min="4593" max="4836" width="10.75" style="8"/>
    <col min="4837" max="4837" width="21.75" style="8" bestFit="1" customWidth="1"/>
    <col min="4838" max="4838" width="7.25" style="8" customWidth="1"/>
    <col min="4839" max="4839" width="36" style="8" customWidth="1"/>
    <col min="4840" max="4840" width="42.75" style="8" customWidth="1"/>
    <col min="4841" max="4841" width="22.25" style="8" customWidth="1"/>
    <col min="4842" max="4842" width="17.75" style="8" customWidth="1"/>
    <col min="4843" max="4847" width="13.25" style="8" customWidth="1"/>
    <col min="4848" max="4848" width="14.5" style="8" customWidth="1"/>
    <col min="4849" max="5092" width="10.75" style="8"/>
    <col min="5093" max="5093" width="21.75" style="8" bestFit="1" customWidth="1"/>
    <col min="5094" max="5094" width="7.25" style="8" customWidth="1"/>
    <col min="5095" max="5095" width="36" style="8" customWidth="1"/>
    <col min="5096" max="5096" width="42.75" style="8" customWidth="1"/>
    <col min="5097" max="5097" width="22.25" style="8" customWidth="1"/>
    <col min="5098" max="5098" width="17.75" style="8" customWidth="1"/>
    <col min="5099" max="5103" width="13.25" style="8" customWidth="1"/>
    <col min="5104" max="5104" width="14.5" style="8" customWidth="1"/>
    <col min="5105" max="5348" width="10.75" style="8"/>
    <col min="5349" max="5349" width="21.75" style="8" bestFit="1" customWidth="1"/>
    <col min="5350" max="5350" width="7.25" style="8" customWidth="1"/>
    <col min="5351" max="5351" width="36" style="8" customWidth="1"/>
    <col min="5352" max="5352" width="42.75" style="8" customWidth="1"/>
    <col min="5353" max="5353" width="22.25" style="8" customWidth="1"/>
    <col min="5354" max="5354" width="17.75" style="8" customWidth="1"/>
    <col min="5355" max="5359" width="13.25" style="8" customWidth="1"/>
    <col min="5360" max="5360" width="14.5" style="8" customWidth="1"/>
    <col min="5361" max="5604" width="10.75" style="8"/>
    <col min="5605" max="5605" width="21.75" style="8" bestFit="1" customWidth="1"/>
    <col min="5606" max="5606" width="7.25" style="8" customWidth="1"/>
    <col min="5607" max="5607" width="36" style="8" customWidth="1"/>
    <col min="5608" max="5608" width="42.75" style="8" customWidth="1"/>
    <col min="5609" max="5609" width="22.25" style="8" customWidth="1"/>
    <col min="5610" max="5610" width="17.75" style="8" customWidth="1"/>
    <col min="5611" max="5615" width="13.25" style="8" customWidth="1"/>
    <col min="5616" max="5616" width="14.5" style="8" customWidth="1"/>
    <col min="5617" max="5860" width="10.75" style="8"/>
    <col min="5861" max="5861" width="21.75" style="8" bestFit="1" customWidth="1"/>
    <col min="5862" max="5862" width="7.25" style="8" customWidth="1"/>
    <col min="5863" max="5863" width="36" style="8" customWidth="1"/>
    <col min="5864" max="5864" width="42.75" style="8" customWidth="1"/>
    <col min="5865" max="5865" width="22.25" style="8" customWidth="1"/>
    <col min="5866" max="5866" width="17.75" style="8" customWidth="1"/>
    <col min="5867" max="5871" width="13.25" style="8" customWidth="1"/>
    <col min="5872" max="5872" width="14.5" style="8" customWidth="1"/>
    <col min="5873" max="6116" width="10.75" style="8"/>
    <col min="6117" max="6117" width="21.75" style="8" bestFit="1" customWidth="1"/>
    <col min="6118" max="6118" width="7.25" style="8" customWidth="1"/>
    <col min="6119" max="6119" width="36" style="8" customWidth="1"/>
    <col min="6120" max="6120" width="42.75" style="8" customWidth="1"/>
    <col min="6121" max="6121" width="22.25" style="8" customWidth="1"/>
    <col min="6122" max="6122" width="17.75" style="8" customWidth="1"/>
    <col min="6123" max="6127" width="13.25" style="8" customWidth="1"/>
    <col min="6128" max="6128" width="14.5" style="8" customWidth="1"/>
    <col min="6129" max="6372" width="10.75" style="8"/>
    <col min="6373" max="6373" width="21.75" style="8" bestFit="1" customWidth="1"/>
    <col min="6374" max="6374" width="7.25" style="8" customWidth="1"/>
    <col min="6375" max="6375" width="36" style="8" customWidth="1"/>
    <col min="6376" max="6376" width="42.75" style="8" customWidth="1"/>
    <col min="6377" max="6377" width="22.25" style="8" customWidth="1"/>
    <col min="6378" max="6378" width="17.75" style="8" customWidth="1"/>
    <col min="6379" max="6383" width="13.25" style="8" customWidth="1"/>
    <col min="6384" max="6384" width="14.5" style="8" customWidth="1"/>
    <col min="6385" max="6628" width="10.75" style="8"/>
    <col min="6629" max="6629" width="21.75" style="8" bestFit="1" customWidth="1"/>
    <col min="6630" max="6630" width="7.25" style="8" customWidth="1"/>
    <col min="6631" max="6631" width="36" style="8" customWidth="1"/>
    <col min="6632" max="6632" width="42.75" style="8" customWidth="1"/>
    <col min="6633" max="6633" width="22.25" style="8" customWidth="1"/>
    <col min="6634" max="6634" width="17.75" style="8" customWidth="1"/>
    <col min="6635" max="6639" width="13.25" style="8" customWidth="1"/>
    <col min="6640" max="6640" width="14.5" style="8" customWidth="1"/>
    <col min="6641" max="6884" width="10.75" style="8"/>
    <col min="6885" max="6885" width="21.75" style="8" bestFit="1" customWidth="1"/>
    <col min="6886" max="6886" width="7.25" style="8" customWidth="1"/>
    <col min="6887" max="6887" width="36" style="8" customWidth="1"/>
    <col min="6888" max="6888" width="42.75" style="8" customWidth="1"/>
    <col min="6889" max="6889" width="22.25" style="8" customWidth="1"/>
    <col min="6890" max="6890" width="17.75" style="8" customWidth="1"/>
    <col min="6891" max="6895" width="13.25" style="8" customWidth="1"/>
    <col min="6896" max="6896" width="14.5" style="8" customWidth="1"/>
    <col min="6897" max="7140" width="10.75" style="8"/>
    <col min="7141" max="7141" width="21.75" style="8" bestFit="1" customWidth="1"/>
    <col min="7142" max="7142" width="7.25" style="8" customWidth="1"/>
    <col min="7143" max="7143" width="36" style="8" customWidth="1"/>
    <col min="7144" max="7144" width="42.75" style="8" customWidth="1"/>
    <col min="7145" max="7145" width="22.25" style="8" customWidth="1"/>
    <col min="7146" max="7146" width="17.75" style="8" customWidth="1"/>
    <col min="7147" max="7151" width="13.25" style="8" customWidth="1"/>
    <col min="7152" max="7152" width="14.5" style="8" customWidth="1"/>
    <col min="7153" max="7396" width="10.75" style="8"/>
    <col min="7397" max="7397" width="21.75" style="8" bestFit="1" customWidth="1"/>
    <col min="7398" max="7398" width="7.25" style="8" customWidth="1"/>
    <col min="7399" max="7399" width="36" style="8" customWidth="1"/>
    <col min="7400" max="7400" width="42.75" style="8" customWidth="1"/>
    <col min="7401" max="7401" width="22.25" style="8" customWidth="1"/>
    <col min="7402" max="7402" width="17.75" style="8" customWidth="1"/>
    <col min="7403" max="7407" width="13.25" style="8" customWidth="1"/>
    <col min="7408" max="7408" width="14.5" style="8" customWidth="1"/>
    <col min="7409" max="7652" width="10.75" style="8"/>
    <col min="7653" max="7653" width="21.75" style="8" bestFit="1" customWidth="1"/>
    <col min="7654" max="7654" width="7.25" style="8" customWidth="1"/>
    <col min="7655" max="7655" width="36" style="8" customWidth="1"/>
    <col min="7656" max="7656" width="42.75" style="8" customWidth="1"/>
    <col min="7657" max="7657" width="22.25" style="8" customWidth="1"/>
    <col min="7658" max="7658" width="17.75" style="8" customWidth="1"/>
    <col min="7659" max="7663" width="13.25" style="8" customWidth="1"/>
    <col min="7664" max="7664" width="14.5" style="8" customWidth="1"/>
    <col min="7665" max="7908" width="10.75" style="8"/>
    <col min="7909" max="7909" width="21.75" style="8" bestFit="1" customWidth="1"/>
    <col min="7910" max="7910" width="7.25" style="8" customWidth="1"/>
    <col min="7911" max="7911" width="36" style="8" customWidth="1"/>
    <col min="7912" max="7912" width="42.75" style="8" customWidth="1"/>
    <col min="7913" max="7913" width="22.25" style="8" customWidth="1"/>
    <col min="7914" max="7914" width="17.75" style="8" customWidth="1"/>
    <col min="7915" max="7919" width="13.25" style="8" customWidth="1"/>
    <col min="7920" max="7920" width="14.5" style="8" customWidth="1"/>
    <col min="7921" max="8164" width="10.75" style="8"/>
    <col min="8165" max="8165" width="21.75" style="8" bestFit="1" customWidth="1"/>
    <col min="8166" max="8166" width="7.25" style="8" customWidth="1"/>
    <col min="8167" max="8167" width="36" style="8" customWidth="1"/>
    <col min="8168" max="8168" width="42.75" style="8" customWidth="1"/>
    <col min="8169" max="8169" width="22.25" style="8" customWidth="1"/>
    <col min="8170" max="8170" width="17.75" style="8" customWidth="1"/>
    <col min="8171" max="8175" width="13.25" style="8" customWidth="1"/>
    <col min="8176" max="8176" width="14.5" style="8" customWidth="1"/>
    <col min="8177" max="8420" width="10.75" style="8"/>
    <col min="8421" max="8421" width="21.75" style="8" bestFit="1" customWidth="1"/>
    <col min="8422" max="8422" width="7.25" style="8" customWidth="1"/>
    <col min="8423" max="8423" width="36" style="8" customWidth="1"/>
    <col min="8424" max="8424" width="42.75" style="8" customWidth="1"/>
    <col min="8425" max="8425" width="22.25" style="8" customWidth="1"/>
    <col min="8426" max="8426" width="17.75" style="8" customWidth="1"/>
    <col min="8427" max="8431" width="13.25" style="8" customWidth="1"/>
    <col min="8432" max="8432" width="14.5" style="8" customWidth="1"/>
    <col min="8433" max="8676" width="10.75" style="8"/>
    <col min="8677" max="8677" width="21.75" style="8" bestFit="1" customWidth="1"/>
    <col min="8678" max="8678" width="7.25" style="8" customWidth="1"/>
    <col min="8679" max="8679" width="36" style="8" customWidth="1"/>
    <col min="8680" max="8680" width="42.75" style="8" customWidth="1"/>
    <col min="8681" max="8681" width="22.25" style="8" customWidth="1"/>
    <col min="8682" max="8682" width="17.75" style="8" customWidth="1"/>
    <col min="8683" max="8687" width="13.25" style="8" customWidth="1"/>
    <col min="8688" max="8688" width="14.5" style="8" customWidth="1"/>
    <col min="8689" max="8932" width="10.75" style="8"/>
    <col min="8933" max="8933" width="21.75" style="8" bestFit="1" customWidth="1"/>
    <col min="8934" max="8934" width="7.25" style="8" customWidth="1"/>
    <col min="8935" max="8935" width="36" style="8" customWidth="1"/>
    <col min="8936" max="8936" width="42.75" style="8" customWidth="1"/>
    <col min="8937" max="8937" width="22.25" style="8" customWidth="1"/>
    <col min="8938" max="8938" width="17.75" style="8" customWidth="1"/>
    <col min="8939" max="8943" width="13.25" style="8" customWidth="1"/>
    <col min="8944" max="8944" width="14.5" style="8" customWidth="1"/>
    <col min="8945" max="9188" width="10.75" style="8"/>
    <col min="9189" max="9189" width="21.75" style="8" bestFit="1" customWidth="1"/>
    <col min="9190" max="9190" width="7.25" style="8" customWidth="1"/>
    <col min="9191" max="9191" width="36" style="8" customWidth="1"/>
    <col min="9192" max="9192" width="42.75" style="8" customWidth="1"/>
    <col min="9193" max="9193" width="22.25" style="8" customWidth="1"/>
    <col min="9194" max="9194" width="17.75" style="8" customWidth="1"/>
    <col min="9195" max="9199" width="13.25" style="8" customWidth="1"/>
    <col min="9200" max="9200" width="14.5" style="8" customWidth="1"/>
    <col min="9201" max="9444" width="10.75" style="8"/>
    <col min="9445" max="9445" width="21.75" style="8" bestFit="1" customWidth="1"/>
    <col min="9446" max="9446" width="7.25" style="8" customWidth="1"/>
    <col min="9447" max="9447" width="36" style="8" customWidth="1"/>
    <col min="9448" max="9448" width="42.75" style="8" customWidth="1"/>
    <col min="9449" max="9449" width="22.25" style="8" customWidth="1"/>
    <col min="9450" max="9450" width="17.75" style="8" customWidth="1"/>
    <col min="9451" max="9455" width="13.25" style="8" customWidth="1"/>
    <col min="9456" max="9456" width="14.5" style="8" customWidth="1"/>
    <col min="9457" max="9700" width="10.75" style="8"/>
    <col min="9701" max="9701" width="21.75" style="8" bestFit="1" customWidth="1"/>
    <col min="9702" max="9702" width="7.25" style="8" customWidth="1"/>
    <col min="9703" max="9703" width="36" style="8" customWidth="1"/>
    <col min="9704" max="9704" width="42.75" style="8" customWidth="1"/>
    <col min="9705" max="9705" width="22.25" style="8" customWidth="1"/>
    <col min="9706" max="9706" width="17.75" style="8" customWidth="1"/>
    <col min="9707" max="9711" width="13.25" style="8" customWidth="1"/>
    <col min="9712" max="9712" width="14.5" style="8" customWidth="1"/>
    <col min="9713" max="9956" width="10.75" style="8"/>
    <col min="9957" max="9957" width="21.75" style="8" bestFit="1" customWidth="1"/>
    <col min="9958" max="9958" width="7.25" style="8" customWidth="1"/>
    <col min="9959" max="9959" width="36" style="8" customWidth="1"/>
    <col min="9960" max="9960" width="42.75" style="8" customWidth="1"/>
    <col min="9961" max="9961" width="22.25" style="8" customWidth="1"/>
    <col min="9962" max="9962" width="17.75" style="8" customWidth="1"/>
    <col min="9963" max="9967" width="13.25" style="8" customWidth="1"/>
    <col min="9968" max="9968" width="14.5" style="8" customWidth="1"/>
    <col min="9969" max="10212" width="10.75" style="8"/>
    <col min="10213" max="10213" width="21.75" style="8" bestFit="1" customWidth="1"/>
    <col min="10214" max="10214" width="7.25" style="8" customWidth="1"/>
    <col min="10215" max="10215" width="36" style="8" customWidth="1"/>
    <col min="10216" max="10216" width="42.75" style="8" customWidth="1"/>
    <col min="10217" max="10217" width="22.25" style="8" customWidth="1"/>
    <col min="10218" max="10218" width="17.75" style="8" customWidth="1"/>
    <col min="10219" max="10223" width="13.25" style="8" customWidth="1"/>
    <col min="10224" max="10224" width="14.5" style="8" customWidth="1"/>
    <col min="10225" max="10468" width="10.75" style="8"/>
    <col min="10469" max="10469" width="21.75" style="8" bestFit="1" customWidth="1"/>
    <col min="10470" max="10470" width="7.25" style="8" customWidth="1"/>
    <col min="10471" max="10471" width="36" style="8" customWidth="1"/>
    <col min="10472" max="10472" width="42.75" style="8" customWidth="1"/>
    <col min="10473" max="10473" width="22.25" style="8" customWidth="1"/>
    <col min="10474" max="10474" width="17.75" style="8" customWidth="1"/>
    <col min="10475" max="10479" width="13.25" style="8" customWidth="1"/>
    <col min="10480" max="10480" width="14.5" style="8" customWidth="1"/>
    <col min="10481" max="10724" width="10.75" style="8"/>
    <col min="10725" max="10725" width="21.75" style="8" bestFit="1" customWidth="1"/>
    <col min="10726" max="10726" width="7.25" style="8" customWidth="1"/>
    <col min="10727" max="10727" width="36" style="8" customWidth="1"/>
    <col min="10728" max="10728" width="42.75" style="8" customWidth="1"/>
    <col min="10729" max="10729" width="22.25" style="8" customWidth="1"/>
    <col min="10730" max="10730" width="17.75" style="8" customWidth="1"/>
    <col min="10731" max="10735" width="13.25" style="8" customWidth="1"/>
    <col min="10736" max="10736" width="14.5" style="8" customWidth="1"/>
    <col min="10737" max="10980" width="10.75" style="8"/>
    <col min="10981" max="10981" width="21.75" style="8" bestFit="1" customWidth="1"/>
    <col min="10982" max="10982" width="7.25" style="8" customWidth="1"/>
    <col min="10983" max="10983" width="36" style="8" customWidth="1"/>
    <col min="10984" max="10984" width="42.75" style="8" customWidth="1"/>
    <col min="10985" max="10985" width="22.25" style="8" customWidth="1"/>
    <col min="10986" max="10986" width="17.75" style="8" customWidth="1"/>
    <col min="10987" max="10991" width="13.25" style="8" customWidth="1"/>
    <col min="10992" max="10992" width="14.5" style="8" customWidth="1"/>
    <col min="10993" max="11236" width="10.75" style="8"/>
    <col min="11237" max="11237" width="21.75" style="8" bestFit="1" customWidth="1"/>
    <col min="11238" max="11238" width="7.25" style="8" customWidth="1"/>
    <col min="11239" max="11239" width="36" style="8" customWidth="1"/>
    <col min="11240" max="11240" width="42.75" style="8" customWidth="1"/>
    <col min="11241" max="11241" width="22.25" style="8" customWidth="1"/>
    <col min="11242" max="11242" width="17.75" style="8" customWidth="1"/>
    <col min="11243" max="11247" width="13.25" style="8" customWidth="1"/>
    <col min="11248" max="11248" width="14.5" style="8" customWidth="1"/>
    <col min="11249" max="11492" width="10.75" style="8"/>
    <col min="11493" max="11493" width="21.75" style="8" bestFit="1" customWidth="1"/>
    <col min="11494" max="11494" width="7.25" style="8" customWidth="1"/>
    <col min="11495" max="11495" width="36" style="8" customWidth="1"/>
    <col min="11496" max="11496" width="42.75" style="8" customWidth="1"/>
    <col min="11497" max="11497" width="22.25" style="8" customWidth="1"/>
    <col min="11498" max="11498" width="17.75" style="8" customWidth="1"/>
    <col min="11499" max="11503" width="13.25" style="8" customWidth="1"/>
    <col min="11504" max="11504" width="14.5" style="8" customWidth="1"/>
    <col min="11505" max="11748" width="10.75" style="8"/>
    <col min="11749" max="11749" width="21.75" style="8" bestFit="1" customWidth="1"/>
    <col min="11750" max="11750" width="7.25" style="8" customWidth="1"/>
    <col min="11751" max="11751" width="36" style="8" customWidth="1"/>
    <col min="11752" max="11752" width="42.75" style="8" customWidth="1"/>
    <col min="11753" max="11753" width="22.25" style="8" customWidth="1"/>
    <col min="11754" max="11754" width="17.75" style="8" customWidth="1"/>
    <col min="11755" max="11759" width="13.25" style="8" customWidth="1"/>
    <col min="11760" max="11760" width="14.5" style="8" customWidth="1"/>
    <col min="11761" max="12004" width="10.75" style="8"/>
    <col min="12005" max="12005" width="21.75" style="8" bestFit="1" customWidth="1"/>
    <col min="12006" max="12006" width="7.25" style="8" customWidth="1"/>
    <col min="12007" max="12007" width="36" style="8" customWidth="1"/>
    <col min="12008" max="12008" width="42.75" style="8" customWidth="1"/>
    <col min="12009" max="12009" width="22.25" style="8" customWidth="1"/>
    <col min="12010" max="12010" width="17.75" style="8" customWidth="1"/>
    <col min="12011" max="12015" width="13.25" style="8" customWidth="1"/>
    <col min="12016" max="12016" width="14.5" style="8" customWidth="1"/>
    <col min="12017" max="12260" width="10.75" style="8"/>
    <col min="12261" max="12261" width="21.75" style="8" bestFit="1" customWidth="1"/>
    <col min="12262" max="12262" width="7.25" style="8" customWidth="1"/>
    <col min="12263" max="12263" width="36" style="8" customWidth="1"/>
    <col min="12264" max="12264" width="42.75" style="8" customWidth="1"/>
    <col min="12265" max="12265" width="22.25" style="8" customWidth="1"/>
    <col min="12266" max="12266" width="17.75" style="8" customWidth="1"/>
    <col min="12267" max="12271" width="13.25" style="8" customWidth="1"/>
    <col min="12272" max="12272" width="14.5" style="8" customWidth="1"/>
    <col min="12273" max="12516" width="10.75" style="8"/>
    <col min="12517" max="12517" width="21.75" style="8" bestFit="1" customWidth="1"/>
    <col min="12518" max="12518" width="7.25" style="8" customWidth="1"/>
    <col min="12519" max="12519" width="36" style="8" customWidth="1"/>
    <col min="12520" max="12520" width="42.75" style="8" customWidth="1"/>
    <col min="12521" max="12521" width="22.25" style="8" customWidth="1"/>
    <col min="12522" max="12522" width="17.75" style="8" customWidth="1"/>
    <col min="12523" max="12527" width="13.25" style="8" customWidth="1"/>
    <col min="12528" max="12528" width="14.5" style="8" customWidth="1"/>
    <col min="12529" max="12772" width="10.75" style="8"/>
    <col min="12773" max="12773" width="21.75" style="8" bestFit="1" customWidth="1"/>
    <col min="12774" max="12774" width="7.25" style="8" customWidth="1"/>
    <col min="12775" max="12775" width="36" style="8" customWidth="1"/>
    <col min="12776" max="12776" width="42.75" style="8" customWidth="1"/>
    <col min="12777" max="12777" width="22.25" style="8" customWidth="1"/>
    <col min="12778" max="12778" width="17.75" style="8" customWidth="1"/>
    <col min="12779" max="12783" width="13.25" style="8" customWidth="1"/>
    <col min="12784" max="12784" width="14.5" style="8" customWidth="1"/>
    <col min="12785" max="13028" width="10.75" style="8"/>
    <col min="13029" max="13029" width="21.75" style="8" bestFit="1" customWidth="1"/>
    <col min="13030" max="13030" width="7.25" style="8" customWidth="1"/>
    <col min="13031" max="13031" width="36" style="8" customWidth="1"/>
    <col min="13032" max="13032" width="42.75" style="8" customWidth="1"/>
    <col min="13033" max="13033" width="22.25" style="8" customWidth="1"/>
    <col min="13034" max="13034" width="17.75" style="8" customWidth="1"/>
    <col min="13035" max="13039" width="13.25" style="8" customWidth="1"/>
    <col min="13040" max="13040" width="14.5" style="8" customWidth="1"/>
    <col min="13041" max="13284" width="10.75" style="8"/>
    <col min="13285" max="13285" width="21.75" style="8" bestFit="1" customWidth="1"/>
    <col min="13286" max="13286" width="7.25" style="8" customWidth="1"/>
    <col min="13287" max="13287" width="36" style="8" customWidth="1"/>
    <col min="13288" max="13288" width="42.75" style="8" customWidth="1"/>
    <col min="13289" max="13289" width="22.25" style="8" customWidth="1"/>
    <col min="13290" max="13290" width="17.75" style="8" customWidth="1"/>
    <col min="13291" max="13295" width="13.25" style="8" customWidth="1"/>
    <col min="13296" max="13296" width="14.5" style="8" customWidth="1"/>
    <col min="13297" max="13540" width="10.75" style="8"/>
    <col min="13541" max="13541" width="21.75" style="8" bestFit="1" customWidth="1"/>
    <col min="13542" max="13542" width="7.25" style="8" customWidth="1"/>
    <col min="13543" max="13543" width="36" style="8" customWidth="1"/>
    <col min="13544" max="13544" width="42.75" style="8" customWidth="1"/>
    <col min="13545" max="13545" width="22.25" style="8" customWidth="1"/>
    <col min="13546" max="13546" width="17.75" style="8" customWidth="1"/>
    <col min="13547" max="13551" width="13.25" style="8" customWidth="1"/>
    <col min="13552" max="13552" width="14.5" style="8" customWidth="1"/>
    <col min="13553" max="13796" width="10.75" style="8"/>
    <col min="13797" max="13797" width="21.75" style="8" bestFit="1" customWidth="1"/>
    <col min="13798" max="13798" width="7.25" style="8" customWidth="1"/>
    <col min="13799" max="13799" width="36" style="8" customWidth="1"/>
    <col min="13800" max="13800" width="42.75" style="8" customWidth="1"/>
    <col min="13801" max="13801" width="22.25" style="8" customWidth="1"/>
    <col min="13802" max="13802" width="17.75" style="8" customWidth="1"/>
    <col min="13803" max="13807" width="13.25" style="8" customWidth="1"/>
    <col min="13808" max="13808" width="14.5" style="8" customWidth="1"/>
    <col min="13809" max="14052" width="10.75" style="8"/>
    <col min="14053" max="14053" width="21.75" style="8" bestFit="1" customWidth="1"/>
    <col min="14054" max="14054" width="7.25" style="8" customWidth="1"/>
    <col min="14055" max="14055" width="36" style="8" customWidth="1"/>
    <col min="14056" max="14056" width="42.75" style="8" customWidth="1"/>
    <col min="14057" max="14057" width="22.25" style="8" customWidth="1"/>
    <col min="14058" max="14058" width="17.75" style="8" customWidth="1"/>
    <col min="14059" max="14063" width="13.25" style="8" customWidth="1"/>
    <col min="14064" max="14064" width="14.5" style="8" customWidth="1"/>
    <col min="14065" max="14308" width="10.75" style="8"/>
    <col min="14309" max="14309" width="21.75" style="8" bestFit="1" customWidth="1"/>
    <col min="14310" max="14310" width="7.25" style="8" customWidth="1"/>
    <col min="14311" max="14311" width="36" style="8" customWidth="1"/>
    <col min="14312" max="14312" width="42.75" style="8" customWidth="1"/>
    <col min="14313" max="14313" width="22.25" style="8" customWidth="1"/>
    <col min="14314" max="14314" width="17.75" style="8" customWidth="1"/>
    <col min="14315" max="14319" width="13.25" style="8" customWidth="1"/>
    <col min="14320" max="14320" width="14.5" style="8" customWidth="1"/>
    <col min="14321" max="14564" width="10.75" style="8"/>
    <col min="14565" max="14565" width="21.75" style="8" bestFit="1" customWidth="1"/>
    <col min="14566" max="14566" width="7.25" style="8" customWidth="1"/>
    <col min="14567" max="14567" width="36" style="8" customWidth="1"/>
    <col min="14568" max="14568" width="42.75" style="8" customWidth="1"/>
    <col min="14569" max="14569" width="22.25" style="8" customWidth="1"/>
    <col min="14570" max="14570" width="17.75" style="8" customWidth="1"/>
    <col min="14571" max="14575" width="13.25" style="8" customWidth="1"/>
    <col min="14576" max="14576" width="14.5" style="8" customWidth="1"/>
    <col min="14577" max="14820" width="10.75" style="8"/>
    <col min="14821" max="14821" width="21.75" style="8" bestFit="1" customWidth="1"/>
    <col min="14822" max="14822" width="7.25" style="8" customWidth="1"/>
    <col min="14823" max="14823" width="36" style="8" customWidth="1"/>
    <col min="14824" max="14824" width="42.75" style="8" customWidth="1"/>
    <col min="14825" max="14825" width="22.25" style="8" customWidth="1"/>
    <col min="14826" max="14826" width="17.75" style="8" customWidth="1"/>
    <col min="14827" max="14831" width="13.25" style="8" customWidth="1"/>
    <col min="14832" max="14832" width="14.5" style="8" customWidth="1"/>
    <col min="14833" max="15076" width="10.75" style="8"/>
    <col min="15077" max="15077" width="21.75" style="8" bestFit="1" customWidth="1"/>
    <col min="15078" max="15078" width="7.25" style="8" customWidth="1"/>
    <col min="15079" max="15079" width="36" style="8" customWidth="1"/>
    <col min="15080" max="15080" width="42.75" style="8" customWidth="1"/>
    <col min="15081" max="15081" width="22.25" style="8" customWidth="1"/>
    <col min="15082" max="15082" width="17.75" style="8" customWidth="1"/>
    <col min="15083" max="15087" width="13.25" style="8" customWidth="1"/>
    <col min="15088" max="15088" width="14.5" style="8" customWidth="1"/>
    <col min="15089" max="15332" width="10.75" style="8"/>
    <col min="15333" max="15333" width="21.75" style="8" bestFit="1" customWidth="1"/>
    <col min="15334" max="15334" width="7.25" style="8" customWidth="1"/>
    <col min="15335" max="15335" width="36" style="8" customWidth="1"/>
    <col min="15336" max="15336" width="42.75" style="8" customWidth="1"/>
    <col min="15337" max="15337" width="22.25" style="8" customWidth="1"/>
    <col min="15338" max="15338" width="17.75" style="8" customWidth="1"/>
    <col min="15339" max="15343" width="13.25" style="8" customWidth="1"/>
    <col min="15344" max="15344" width="14.5" style="8" customWidth="1"/>
    <col min="15345" max="15588" width="10.75" style="8"/>
    <col min="15589" max="15589" width="21.75" style="8" bestFit="1" customWidth="1"/>
    <col min="15590" max="15590" width="7.25" style="8" customWidth="1"/>
    <col min="15591" max="15591" width="36" style="8" customWidth="1"/>
    <col min="15592" max="15592" width="42.75" style="8" customWidth="1"/>
    <col min="15593" max="15593" width="22.25" style="8" customWidth="1"/>
    <col min="15594" max="15594" width="17.75" style="8" customWidth="1"/>
    <col min="15595" max="15599" width="13.25" style="8" customWidth="1"/>
    <col min="15600" max="15600" width="14.5" style="8" customWidth="1"/>
    <col min="15601" max="15844" width="10.75" style="8"/>
    <col min="15845" max="15845" width="21.75" style="8" bestFit="1" customWidth="1"/>
    <col min="15846" max="15846" width="7.25" style="8" customWidth="1"/>
    <col min="15847" max="15847" width="36" style="8" customWidth="1"/>
    <col min="15848" max="15848" width="42.75" style="8" customWidth="1"/>
    <col min="15849" max="15849" width="22.25" style="8" customWidth="1"/>
    <col min="15850" max="15850" width="17.75" style="8" customWidth="1"/>
    <col min="15851" max="15855" width="13.25" style="8" customWidth="1"/>
    <col min="15856" max="15856" width="14.5" style="8" customWidth="1"/>
    <col min="15857" max="16100" width="10.75" style="8"/>
    <col min="16101" max="16101" width="21.75" style="8" bestFit="1" customWidth="1"/>
    <col min="16102" max="16102" width="7.25" style="8" customWidth="1"/>
    <col min="16103" max="16103" width="36" style="8" customWidth="1"/>
    <col min="16104" max="16104" width="42.75" style="8" customWidth="1"/>
    <col min="16105" max="16105" width="22.25" style="8" customWidth="1"/>
    <col min="16106" max="16106" width="17.75" style="8" customWidth="1"/>
    <col min="16107" max="16111" width="13.25" style="8" customWidth="1"/>
    <col min="16112" max="16112" width="14.5" style="8" customWidth="1"/>
    <col min="16113" max="16350" width="10.75" style="8"/>
    <col min="16351" max="16384" width="10.75" style="8" customWidth="1"/>
  </cols>
  <sheetData>
    <row r="1" spans="1:173" s="29" customFormat="1" ht="15" customHeight="1" thickBot="1">
      <c r="A1" s="428"/>
      <c r="B1" s="429"/>
      <c r="C1" s="429"/>
      <c r="D1" s="429"/>
      <c r="E1" s="430"/>
      <c r="F1" s="437" t="s">
        <v>226</v>
      </c>
      <c r="G1" s="438"/>
      <c r="H1" s="438"/>
      <c r="I1" s="438"/>
      <c r="J1" s="438"/>
      <c r="K1" s="438"/>
      <c r="L1" s="438"/>
      <c r="M1" s="438"/>
      <c r="N1" s="438"/>
      <c r="O1" s="438"/>
      <c r="P1" s="438"/>
      <c r="Q1" s="438"/>
      <c r="R1" s="438"/>
      <c r="S1" s="438"/>
      <c r="T1" s="438"/>
      <c r="U1" s="438"/>
      <c r="V1" s="438"/>
      <c r="W1" s="438"/>
      <c r="X1" s="439"/>
      <c r="Y1" s="439"/>
      <c r="Z1" s="439"/>
      <c r="AA1" s="439"/>
      <c r="AB1" s="287"/>
      <c r="AC1" s="287"/>
      <c r="AD1" s="288"/>
      <c r="AE1" s="287"/>
      <c r="AF1" s="287"/>
      <c r="AG1" s="288"/>
      <c r="AH1" s="30"/>
      <c r="AI1" s="30"/>
      <c r="AJ1" s="30"/>
      <c r="AK1" s="30"/>
      <c r="AL1" s="30"/>
      <c r="AM1" s="30"/>
      <c r="AN1" s="30"/>
      <c r="AO1" s="30"/>
      <c r="AP1" s="30"/>
      <c r="AQ1" s="30"/>
      <c r="AR1" s="30"/>
      <c r="AS1" s="30"/>
      <c r="AT1" s="30"/>
      <c r="AU1" s="30"/>
      <c r="AV1" s="30"/>
      <c r="AW1" s="30"/>
      <c r="AX1" s="30"/>
      <c r="AY1" s="30"/>
      <c r="AZ1" s="30"/>
      <c r="BA1" s="30"/>
      <c r="BB1" s="30"/>
      <c r="BC1" s="30"/>
      <c r="BD1" s="30"/>
      <c r="BE1" s="30"/>
    </row>
    <row r="2" spans="1:173" s="29" customFormat="1" ht="22.5" customHeight="1" thickBot="1">
      <c r="A2" s="431"/>
      <c r="B2" s="432"/>
      <c r="C2" s="432"/>
      <c r="D2" s="432"/>
      <c r="E2" s="433"/>
      <c r="F2" s="420" t="s">
        <v>227</v>
      </c>
      <c r="G2" s="421"/>
      <c r="H2" s="420" t="s">
        <v>162</v>
      </c>
      <c r="I2" s="424"/>
      <c r="J2" s="424"/>
      <c r="K2" s="424"/>
      <c r="L2" s="424"/>
      <c r="M2" s="424"/>
      <c r="N2" s="424"/>
      <c r="O2" s="424"/>
      <c r="P2" s="424"/>
      <c r="Q2" s="424"/>
      <c r="R2" s="424"/>
      <c r="S2" s="421"/>
      <c r="T2" s="282"/>
      <c r="U2" s="283" t="s">
        <v>228</v>
      </c>
      <c r="V2" s="420" t="s">
        <v>229</v>
      </c>
      <c r="W2" s="509"/>
      <c r="X2" s="284"/>
      <c r="Y2" s="284"/>
      <c r="Z2" s="284"/>
      <c r="AA2" s="284"/>
      <c r="AB2" s="288"/>
      <c r="AC2" s="288"/>
      <c r="AD2" s="288"/>
      <c r="AE2" s="288"/>
      <c r="AF2" s="288"/>
      <c r="AG2" s="288"/>
      <c r="AH2" s="30"/>
      <c r="AI2" s="30"/>
      <c r="AJ2" s="30"/>
      <c r="AK2" s="30"/>
      <c r="AL2" s="30"/>
      <c r="AM2" s="30"/>
      <c r="AN2" s="30"/>
      <c r="AO2" s="30"/>
      <c r="AP2" s="30"/>
      <c r="AQ2" s="30"/>
      <c r="AR2" s="30"/>
      <c r="AS2" s="30"/>
      <c r="AT2" s="30"/>
      <c r="AU2" s="30"/>
      <c r="AV2" s="30"/>
      <c r="AW2" s="30"/>
      <c r="AX2" s="30"/>
      <c r="AY2" s="30"/>
      <c r="AZ2" s="30"/>
      <c r="BA2" s="30"/>
      <c r="BB2" s="30"/>
      <c r="BC2" s="30"/>
      <c r="BD2" s="30"/>
      <c r="BE2" s="30"/>
    </row>
    <row r="3" spans="1:173" s="29" customFormat="1" ht="18.75" customHeight="1" thickBot="1">
      <c r="A3" s="431"/>
      <c r="B3" s="432"/>
      <c r="C3" s="432"/>
      <c r="D3" s="432"/>
      <c r="E3" s="433"/>
      <c r="F3" s="420" t="s">
        <v>230</v>
      </c>
      <c r="G3" s="421"/>
      <c r="H3" s="420" t="s">
        <v>231</v>
      </c>
      <c r="I3" s="424"/>
      <c r="J3" s="424"/>
      <c r="K3" s="424"/>
      <c r="L3" s="424"/>
      <c r="M3" s="424"/>
      <c r="N3" s="424"/>
      <c r="O3" s="424"/>
      <c r="P3" s="424"/>
      <c r="Q3" s="424"/>
      <c r="R3" s="424"/>
      <c r="S3" s="421"/>
      <c r="T3" s="282"/>
      <c r="U3" s="283" t="s">
        <v>232</v>
      </c>
      <c r="V3" s="510" t="s">
        <v>422</v>
      </c>
      <c r="W3" s="511"/>
      <c r="X3" s="285"/>
      <c r="Y3" s="284"/>
      <c r="Z3" s="284"/>
      <c r="AA3" s="284"/>
      <c r="AB3" s="288"/>
      <c r="AC3" s="288"/>
      <c r="AD3" s="288"/>
      <c r="AE3" s="288"/>
      <c r="AF3" s="288"/>
      <c r="AG3" s="288"/>
      <c r="AH3" s="30"/>
      <c r="AI3" s="30"/>
      <c r="AJ3" s="30"/>
      <c r="AK3" s="30"/>
      <c r="AL3" s="30"/>
      <c r="AM3" s="30"/>
      <c r="AN3" s="30"/>
      <c r="AO3" s="30"/>
      <c r="AP3" s="30"/>
      <c r="AQ3" s="30"/>
      <c r="AR3" s="30"/>
      <c r="AS3" s="30"/>
      <c r="AT3" s="30"/>
      <c r="AU3" s="30"/>
      <c r="AV3" s="30"/>
      <c r="AW3" s="30"/>
      <c r="AX3" s="30"/>
      <c r="AY3" s="30"/>
      <c r="AZ3" s="30"/>
      <c r="BA3" s="30"/>
      <c r="BB3" s="30"/>
      <c r="BC3" s="30"/>
      <c r="BD3" s="30"/>
      <c r="BE3" s="30"/>
    </row>
    <row r="4" spans="1:173" s="29" customFormat="1" ht="18.75" thickBot="1">
      <c r="A4" s="431"/>
      <c r="B4" s="432"/>
      <c r="C4" s="432"/>
      <c r="D4" s="432"/>
      <c r="E4" s="433"/>
      <c r="F4" s="422" t="s">
        <v>233</v>
      </c>
      <c r="G4" s="423"/>
      <c r="H4" s="425">
        <v>44917</v>
      </c>
      <c r="I4" s="426"/>
      <c r="J4" s="426"/>
      <c r="K4" s="426"/>
      <c r="L4" s="426"/>
      <c r="M4" s="426"/>
      <c r="N4" s="426"/>
      <c r="O4" s="426"/>
      <c r="P4" s="426"/>
      <c r="Q4" s="426"/>
      <c r="R4" s="426"/>
      <c r="S4" s="427"/>
      <c r="T4" s="282"/>
      <c r="U4" s="286" t="s">
        <v>234</v>
      </c>
      <c r="V4" s="512" t="s">
        <v>235</v>
      </c>
      <c r="W4" s="513"/>
      <c r="X4" s="285"/>
      <c r="Y4" s="284"/>
      <c r="Z4" s="284"/>
      <c r="AA4" s="284"/>
      <c r="AB4" s="288"/>
      <c r="AC4" s="288"/>
      <c r="AD4" s="288"/>
      <c r="AE4" s="288"/>
      <c r="AF4" s="288"/>
      <c r="AG4" s="288"/>
      <c r="AH4" s="30"/>
      <c r="AI4" s="30"/>
      <c r="AJ4" s="30"/>
      <c r="AK4" s="30"/>
      <c r="AL4" s="30"/>
      <c r="AM4" s="30"/>
      <c r="AN4" s="30"/>
      <c r="AO4" s="30"/>
      <c r="AP4" s="30"/>
      <c r="AQ4" s="30"/>
      <c r="AR4" s="30"/>
      <c r="AS4" s="30"/>
      <c r="AT4" s="30"/>
      <c r="AU4" s="30"/>
      <c r="AV4" s="30"/>
      <c r="AW4" s="30"/>
      <c r="AX4" s="30"/>
      <c r="AY4" s="30"/>
      <c r="AZ4" s="30"/>
      <c r="BA4" s="30"/>
      <c r="BB4" s="30"/>
      <c r="BC4" s="30"/>
      <c r="BD4" s="30"/>
      <c r="BE4" s="30"/>
    </row>
    <row r="5" spans="1:173" customFormat="1" ht="32.25" customHeight="1" thickBot="1">
      <c r="A5" s="434" t="s">
        <v>236</v>
      </c>
      <c r="B5" s="435"/>
      <c r="C5" s="435"/>
      <c r="D5" s="435"/>
      <c r="E5" s="435"/>
      <c r="F5" s="435"/>
      <c r="G5" s="435"/>
      <c r="H5" s="435"/>
      <c r="I5" s="435"/>
      <c r="J5" s="435"/>
      <c r="K5" s="435"/>
      <c r="L5" s="435"/>
      <c r="M5" s="435"/>
      <c r="N5" s="435"/>
      <c r="O5" s="435"/>
      <c r="P5" s="435"/>
      <c r="Q5" s="435"/>
      <c r="R5" s="435"/>
      <c r="S5" s="435"/>
      <c r="T5" s="435"/>
      <c r="U5" s="435"/>
      <c r="V5" s="435"/>
      <c r="W5" s="436"/>
      <c r="X5" s="290"/>
      <c r="Y5" s="291"/>
      <c r="Z5" s="291"/>
      <c r="AA5" s="291"/>
      <c r="AB5" s="292"/>
      <c r="AC5" s="296"/>
      <c r="AD5" s="292"/>
      <c r="AE5" s="292"/>
      <c r="AF5" s="296"/>
      <c r="AG5" s="292"/>
      <c r="AH5" s="1"/>
      <c r="AI5" s="1"/>
      <c r="AJ5" s="1"/>
      <c r="AK5" s="1"/>
      <c r="AL5" s="1"/>
      <c r="AM5" s="1"/>
      <c r="AN5" s="1"/>
      <c r="AO5" s="1"/>
      <c r="AP5" s="1"/>
      <c r="AQ5" s="1"/>
      <c r="AR5" s="1"/>
      <c r="AS5" s="1"/>
      <c r="AT5" s="1"/>
      <c r="AU5" s="1"/>
      <c r="AV5" s="1"/>
      <c r="AW5" s="1"/>
      <c r="AX5" s="1"/>
      <c r="AY5" s="1"/>
      <c r="AZ5" s="1"/>
      <c r="BA5" s="1"/>
      <c r="BB5" s="1"/>
      <c r="BC5" s="1"/>
      <c r="BD5" s="1"/>
      <c r="BE5" s="1"/>
    </row>
    <row r="6" spans="1:173" s="14" customFormat="1" ht="18" customHeight="1" thickBot="1">
      <c r="A6" s="114" t="s">
        <v>209</v>
      </c>
      <c r="B6" s="115"/>
      <c r="C6" s="115"/>
      <c r="D6" s="115"/>
      <c r="E6" s="116"/>
      <c r="F6" s="114" t="s">
        <v>225</v>
      </c>
      <c r="G6" s="115"/>
      <c r="H6" s="115"/>
      <c r="I6" s="115"/>
      <c r="J6" s="115"/>
      <c r="K6" s="115"/>
      <c r="L6" s="115"/>
      <c r="M6" s="115"/>
      <c r="N6" s="115"/>
      <c r="O6" s="115"/>
      <c r="P6" s="112" t="s">
        <v>220</v>
      </c>
      <c r="Q6" s="131"/>
      <c r="R6" s="113"/>
      <c r="S6" s="135"/>
      <c r="T6" s="260"/>
      <c r="U6" s="134"/>
      <c r="V6" s="134"/>
      <c r="W6" s="289"/>
      <c r="X6" s="348"/>
      <c r="Y6" s="349"/>
      <c r="Z6" s="349"/>
      <c r="AA6" s="349"/>
      <c r="AB6" s="294"/>
      <c r="AC6" s="294"/>
      <c r="AD6" s="295"/>
      <c r="AE6" s="294"/>
      <c r="AF6" s="294"/>
      <c r="AG6" s="295"/>
      <c r="AH6" s="31"/>
      <c r="AI6" s="31"/>
      <c r="AJ6" s="31"/>
      <c r="AK6" s="31"/>
      <c r="AL6" s="31"/>
      <c r="AM6" s="31"/>
      <c r="AN6" s="31"/>
      <c r="AO6" s="31"/>
      <c r="AP6" s="31"/>
      <c r="AQ6" s="31"/>
      <c r="AR6" s="31"/>
      <c r="AS6" s="31"/>
      <c r="AT6" s="31"/>
      <c r="AU6" s="31"/>
      <c r="AV6" s="31"/>
      <c r="AW6" s="31"/>
      <c r="AX6" s="31"/>
      <c r="AY6" s="31"/>
      <c r="AZ6" s="31"/>
      <c r="BA6" s="31"/>
      <c r="BB6" s="31"/>
      <c r="BC6" s="31"/>
      <c r="BD6" s="31"/>
      <c r="BE6" s="31"/>
    </row>
    <row r="7" spans="1:173" s="14" customFormat="1" ht="36" customHeight="1" thickBot="1">
      <c r="A7" s="445" t="s">
        <v>5</v>
      </c>
      <c r="B7" s="442" t="s">
        <v>6</v>
      </c>
      <c r="C7" s="394" t="s">
        <v>8</v>
      </c>
      <c r="D7" s="394" t="s">
        <v>7</v>
      </c>
      <c r="E7" s="394" t="s">
        <v>9</v>
      </c>
      <c r="F7" s="448" t="s">
        <v>224</v>
      </c>
      <c r="G7" s="449"/>
      <c r="H7" s="450"/>
      <c r="I7" s="448" t="s">
        <v>223</v>
      </c>
      <c r="J7" s="449"/>
      <c r="K7" s="449"/>
      <c r="L7" s="449"/>
      <c r="M7" s="449"/>
      <c r="N7" s="449"/>
      <c r="O7" s="450"/>
      <c r="P7" s="394" t="s">
        <v>221</v>
      </c>
      <c r="Q7" s="394" t="s">
        <v>222</v>
      </c>
      <c r="R7" s="394" t="s">
        <v>0</v>
      </c>
      <c r="S7" s="415" t="s">
        <v>165</v>
      </c>
      <c r="T7" s="394" t="s">
        <v>165</v>
      </c>
      <c r="U7" s="394" t="s">
        <v>925</v>
      </c>
      <c r="V7" s="397" t="s">
        <v>931</v>
      </c>
      <c r="W7" s="389" t="s">
        <v>932</v>
      </c>
      <c r="X7" s="367" t="s">
        <v>952</v>
      </c>
      <c r="Y7" s="369" t="s">
        <v>953</v>
      </c>
      <c r="Z7" s="350" t="s">
        <v>1012</v>
      </c>
      <c r="AA7" s="367" t="s">
        <v>954</v>
      </c>
      <c r="AB7" s="367" t="s">
        <v>1052</v>
      </c>
      <c r="AC7" s="350" t="s">
        <v>1076</v>
      </c>
      <c r="AD7" s="518" t="s">
        <v>1040</v>
      </c>
      <c r="AE7" s="367" t="s">
        <v>929</v>
      </c>
      <c r="AF7" s="350" t="s">
        <v>1244</v>
      </c>
      <c r="AG7" s="518" t="s">
        <v>1245</v>
      </c>
      <c r="AH7" s="31"/>
      <c r="AI7" s="31"/>
      <c r="AJ7" s="31"/>
      <c r="AK7" s="31"/>
      <c r="AL7" s="31"/>
      <c r="AM7" s="31"/>
      <c r="AN7" s="31"/>
      <c r="AO7" s="31"/>
      <c r="AP7" s="31"/>
      <c r="AQ7" s="31"/>
      <c r="AR7" s="31"/>
      <c r="AS7" s="31"/>
      <c r="AT7" s="31"/>
      <c r="AU7" s="31"/>
      <c r="AV7" s="31"/>
      <c r="AW7" s="31"/>
      <c r="AX7" s="31"/>
      <c r="AY7" s="31"/>
      <c r="AZ7" s="31"/>
      <c r="BA7" s="31"/>
      <c r="BB7" s="31"/>
      <c r="BC7" s="31"/>
      <c r="BD7" s="31"/>
      <c r="BE7" s="31"/>
    </row>
    <row r="8" spans="1:173" s="14" customFormat="1" ht="19.5" customHeight="1" thickBot="1">
      <c r="A8" s="446"/>
      <c r="B8" s="443"/>
      <c r="C8" s="440"/>
      <c r="D8" s="440"/>
      <c r="E8" s="440"/>
      <c r="F8" s="453" t="s">
        <v>213</v>
      </c>
      <c r="G8" s="454"/>
      <c r="H8" s="455"/>
      <c r="I8" s="456" t="s">
        <v>10</v>
      </c>
      <c r="J8" s="458" t="s">
        <v>214</v>
      </c>
      <c r="K8" s="459"/>
      <c r="L8" s="459"/>
      <c r="M8" s="453" t="s">
        <v>217</v>
      </c>
      <c r="N8" s="454"/>
      <c r="O8" s="455"/>
      <c r="P8" s="395"/>
      <c r="Q8" s="395"/>
      <c r="R8" s="395"/>
      <c r="S8" s="416"/>
      <c r="T8" s="395"/>
      <c r="U8" s="395"/>
      <c r="V8" s="398"/>
      <c r="W8" s="390"/>
      <c r="X8" s="368"/>
      <c r="Y8" s="370"/>
      <c r="Z8" s="351"/>
      <c r="AA8" s="368"/>
      <c r="AB8" s="368"/>
      <c r="AC8" s="351"/>
      <c r="AD8" s="343"/>
      <c r="AE8" s="368"/>
      <c r="AF8" s="351"/>
      <c r="AG8" s="343"/>
      <c r="AH8" s="31"/>
      <c r="AI8" s="31"/>
      <c r="AJ8" s="31"/>
      <c r="AK8" s="31"/>
      <c r="AL8" s="31"/>
      <c r="AM8" s="31"/>
      <c r="AN8" s="31"/>
      <c r="AO8" s="31"/>
      <c r="AP8" s="31"/>
      <c r="AQ8" s="31"/>
      <c r="AR8" s="31"/>
      <c r="AS8" s="31"/>
      <c r="AT8" s="31"/>
      <c r="AU8" s="31"/>
      <c r="AV8" s="31"/>
      <c r="AW8" s="31"/>
      <c r="AX8" s="31"/>
      <c r="AY8" s="31"/>
      <c r="AZ8" s="31"/>
      <c r="BA8" s="31"/>
      <c r="BB8" s="31"/>
      <c r="BC8" s="31"/>
      <c r="BD8" s="31"/>
      <c r="BE8" s="31"/>
    </row>
    <row r="9" spans="1:173" s="15" customFormat="1" ht="34.5" customHeight="1" thickBot="1">
      <c r="A9" s="447"/>
      <c r="B9" s="444"/>
      <c r="C9" s="441"/>
      <c r="D9" s="441"/>
      <c r="E9" s="441"/>
      <c r="F9" s="32" t="s">
        <v>210</v>
      </c>
      <c r="G9" s="32" t="s">
        <v>211</v>
      </c>
      <c r="H9" s="33" t="s">
        <v>212</v>
      </c>
      <c r="I9" s="457"/>
      <c r="J9" s="32" t="s">
        <v>215</v>
      </c>
      <c r="K9" s="32" t="s">
        <v>211</v>
      </c>
      <c r="L9" s="32" t="s">
        <v>216</v>
      </c>
      <c r="M9" s="117" t="s">
        <v>218</v>
      </c>
      <c r="N9" s="117" t="s">
        <v>219</v>
      </c>
      <c r="O9" s="118" t="s">
        <v>237</v>
      </c>
      <c r="P9" s="396"/>
      <c r="Q9" s="396"/>
      <c r="R9" s="396"/>
      <c r="S9" s="417"/>
      <c r="T9" s="396"/>
      <c r="U9" s="396"/>
      <c r="V9" s="399"/>
      <c r="W9" s="391"/>
      <c r="X9" s="368"/>
      <c r="Y9" s="370"/>
      <c r="Z9" s="351"/>
      <c r="AA9" s="368"/>
      <c r="AB9" s="368"/>
      <c r="AC9" s="351"/>
      <c r="AD9" s="337"/>
      <c r="AE9" s="368"/>
      <c r="AF9" s="351"/>
      <c r="AG9" s="337"/>
      <c r="AH9" s="17"/>
      <c r="AI9" s="17"/>
      <c r="AJ9" s="17"/>
      <c r="AK9" s="17"/>
      <c r="AL9" s="17"/>
      <c r="AM9" s="17"/>
      <c r="AN9" s="17"/>
      <c r="AO9" s="17"/>
      <c r="AP9" s="17"/>
      <c r="AQ9" s="17"/>
      <c r="AR9" s="17"/>
      <c r="AS9" s="17"/>
      <c r="AT9" s="17"/>
      <c r="AU9" s="17"/>
      <c r="AV9" s="17"/>
      <c r="AW9" s="17"/>
      <c r="AX9" s="17"/>
      <c r="AY9" s="17"/>
      <c r="AZ9" s="17"/>
      <c r="BA9" s="17"/>
      <c r="BB9" s="17"/>
      <c r="BC9" s="17"/>
      <c r="BD9" s="17"/>
      <c r="BE9" s="17"/>
    </row>
    <row r="10" spans="1:173" s="18" customFormat="1" ht="87.75" customHeight="1">
      <c r="A10" s="385">
        <v>1</v>
      </c>
      <c r="B10" s="385" t="s">
        <v>11</v>
      </c>
      <c r="C10" s="385" t="s">
        <v>148</v>
      </c>
      <c r="D10" s="385" t="s">
        <v>88</v>
      </c>
      <c r="E10" s="385" t="s">
        <v>164</v>
      </c>
      <c r="F10" s="385" t="s">
        <v>12</v>
      </c>
      <c r="G10" s="385" t="s">
        <v>13</v>
      </c>
      <c r="H10" s="461" t="s">
        <v>170</v>
      </c>
      <c r="I10" s="466" t="s">
        <v>204</v>
      </c>
      <c r="J10" s="357" t="s">
        <v>15</v>
      </c>
      <c r="K10" s="357" t="s">
        <v>16</v>
      </c>
      <c r="L10" s="405" t="s">
        <v>17</v>
      </c>
      <c r="M10" s="357" t="s">
        <v>2</v>
      </c>
      <c r="N10" s="418" t="s">
        <v>238</v>
      </c>
      <c r="O10" s="452" t="s">
        <v>333</v>
      </c>
      <c r="P10" s="418" t="s">
        <v>335</v>
      </c>
      <c r="Q10" s="418" t="s">
        <v>384</v>
      </c>
      <c r="R10" s="346" t="s">
        <v>288</v>
      </c>
      <c r="S10" s="411" t="s">
        <v>385</v>
      </c>
      <c r="T10" s="211">
        <v>1</v>
      </c>
      <c r="U10" s="507">
        <v>0.15</v>
      </c>
      <c r="V10" s="507">
        <v>0.15</v>
      </c>
      <c r="W10" s="392" t="s">
        <v>818</v>
      </c>
      <c r="X10" s="373">
        <v>0.25</v>
      </c>
      <c r="Y10" s="293"/>
      <c r="Z10" s="352">
        <f>(X10+V10)</f>
        <v>0.4</v>
      </c>
      <c r="AA10" s="357" t="s">
        <v>1036</v>
      </c>
      <c r="AB10" s="373">
        <v>0.25</v>
      </c>
      <c r="AC10" s="352">
        <f>(Z10+AB10)</f>
        <v>0.65</v>
      </c>
      <c r="AD10" s="357" t="s">
        <v>1050</v>
      </c>
      <c r="AE10" s="526">
        <v>0.35</v>
      </c>
      <c r="AF10" s="527">
        <f>(AC10+AE10)</f>
        <v>1</v>
      </c>
      <c r="AG10" s="529" t="s">
        <v>1269</v>
      </c>
      <c r="AH10" s="17"/>
      <c r="AI10" s="17"/>
      <c r="AJ10" s="17"/>
      <c r="AK10" s="17"/>
      <c r="AL10" s="17"/>
      <c r="AM10" s="17"/>
      <c r="AN10" s="17"/>
      <c r="AO10" s="17"/>
      <c r="AP10" s="17"/>
      <c r="AQ10" s="17"/>
      <c r="AR10" s="17"/>
      <c r="AS10" s="17"/>
      <c r="AT10" s="17"/>
      <c r="AU10" s="17"/>
      <c r="AV10" s="17"/>
      <c r="AW10" s="17"/>
      <c r="AX10" s="17"/>
      <c r="AY10" s="17"/>
      <c r="AZ10" s="17"/>
      <c r="BA10" s="17"/>
      <c r="BB10" s="17"/>
      <c r="BC10" s="17"/>
      <c r="BD10" s="17"/>
      <c r="BE10" s="17"/>
      <c r="BF10" s="17"/>
      <c r="BG10" s="17"/>
      <c r="BH10" s="17"/>
      <c r="BI10" s="17"/>
      <c r="BJ10" s="17"/>
      <c r="BK10" s="17"/>
      <c r="BL10" s="17"/>
      <c r="BM10" s="17"/>
      <c r="BN10" s="17"/>
      <c r="BO10" s="17"/>
      <c r="BP10" s="17"/>
      <c r="BQ10" s="17"/>
      <c r="BR10" s="17"/>
      <c r="BS10" s="17"/>
      <c r="BT10" s="17"/>
      <c r="BU10" s="17"/>
      <c r="BV10" s="17"/>
      <c r="BW10" s="17"/>
      <c r="BX10" s="17"/>
      <c r="BY10" s="17"/>
      <c r="BZ10" s="17"/>
      <c r="CA10" s="17"/>
      <c r="CB10" s="17"/>
      <c r="CC10" s="17"/>
      <c r="CD10" s="17"/>
      <c r="CE10" s="17"/>
      <c r="CF10" s="17"/>
      <c r="CG10" s="17"/>
      <c r="CH10" s="17"/>
      <c r="CI10" s="17"/>
      <c r="CJ10" s="17"/>
      <c r="CK10" s="17"/>
      <c r="CL10" s="17"/>
      <c r="CM10" s="17"/>
      <c r="CN10" s="17"/>
      <c r="CO10" s="17"/>
      <c r="CP10" s="17"/>
      <c r="CQ10" s="17"/>
      <c r="CR10" s="17"/>
      <c r="CS10" s="17"/>
      <c r="CT10" s="17"/>
      <c r="CU10" s="17"/>
      <c r="CV10" s="17"/>
      <c r="CW10" s="17"/>
      <c r="CX10" s="17"/>
      <c r="CY10" s="17"/>
      <c r="CZ10" s="17"/>
      <c r="DA10" s="17"/>
      <c r="DB10" s="17"/>
      <c r="DC10" s="17"/>
      <c r="DD10" s="17"/>
      <c r="DE10" s="17"/>
      <c r="DF10" s="17"/>
      <c r="DG10" s="17"/>
      <c r="DH10" s="17"/>
      <c r="DI10" s="17"/>
      <c r="DJ10" s="17"/>
      <c r="DK10" s="17"/>
      <c r="DL10" s="17"/>
      <c r="DM10" s="17"/>
      <c r="DN10" s="17"/>
      <c r="DO10" s="17"/>
      <c r="DP10" s="17"/>
      <c r="DQ10" s="17"/>
      <c r="DR10" s="17"/>
      <c r="DS10" s="17"/>
      <c r="DT10" s="17"/>
      <c r="DU10" s="17"/>
      <c r="DV10" s="17"/>
      <c r="DW10" s="17"/>
      <c r="DX10" s="17"/>
      <c r="DY10" s="17"/>
      <c r="DZ10" s="17"/>
      <c r="EA10" s="17"/>
      <c r="EB10" s="17"/>
      <c r="EC10" s="17"/>
      <c r="ED10" s="17"/>
      <c r="EE10" s="17"/>
      <c r="EF10" s="17"/>
      <c r="EG10" s="17"/>
      <c r="EH10" s="17"/>
      <c r="EI10" s="17"/>
      <c r="EJ10" s="17"/>
      <c r="EK10" s="17"/>
      <c r="EL10" s="17"/>
      <c r="EM10" s="17"/>
      <c r="EN10" s="17"/>
      <c r="EO10" s="17"/>
      <c r="EP10" s="17"/>
      <c r="EQ10" s="17"/>
      <c r="ER10" s="17"/>
      <c r="ES10" s="17"/>
      <c r="ET10" s="17"/>
      <c r="EU10" s="17"/>
      <c r="EV10" s="17"/>
      <c r="EW10" s="17"/>
      <c r="EX10" s="17"/>
      <c r="EY10" s="17"/>
      <c r="EZ10" s="17"/>
      <c r="FA10" s="17"/>
      <c r="FB10" s="17"/>
      <c r="FC10" s="17"/>
      <c r="FD10" s="17"/>
      <c r="FE10" s="17"/>
      <c r="FF10" s="17"/>
      <c r="FG10" s="17"/>
      <c r="FH10" s="17"/>
      <c r="FI10" s="17"/>
      <c r="FJ10" s="17"/>
      <c r="FK10" s="17"/>
      <c r="FL10" s="17"/>
      <c r="FM10" s="17"/>
      <c r="FN10" s="17"/>
      <c r="FO10" s="17"/>
      <c r="FP10" s="17"/>
      <c r="FQ10" s="17"/>
    </row>
    <row r="11" spans="1:173" s="12" customFormat="1" ht="15.75" customHeight="1" thickBot="1">
      <c r="A11" s="383"/>
      <c r="B11" s="383"/>
      <c r="C11" s="383"/>
      <c r="D11" s="383"/>
      <c r="E11" s="383"/>
      <c r="F11" s="383"/>
      <c r="G11" s="383"/>
      <c r="H11" s="463"/>
      <c r="I11" s="366"/>
      <c r="J11" s="347"/>
      <c r="K11" s="347"/>
      <c r="L11" s="385"/>
      <c r="M11" s="347"/>
      <c r="N11" s="451"/>
      <c r="O11" s="402"/>
      <c r="P11" s="383"/>
      <c r="Q11" s="383"/>
      <c r="R11" s="347"/>
      <c r="S11" s="412"/>
      <c r="T11" s="211">
        <v>1</v>
      </c>
      <c r="U11" s="508"/>
      <c r="V11" s="508"/>
      <c r="W11" s="393"/>
      <c r="X11" s="375"/>
      <c r="Y11" s="16"/>
      <c r="Z11" s="353"/>
      <c r="AA11" s="376"/>
      <c r="AB11" s="347"/>
      <c r="AC11" s="353"/>
      <c r="AD11" s="376"/>
      <c r="AE11" s="362"/>
      <c r="AF11" s="528"/>
      <c r="AG11" s="530"/>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c r="BH11" s="19"/>
      <c r="BI11" s="19"/>
      <c r="BJ11" s="19"/>
      <c r="BK11" s="19"/>
      <c r="BL11" s="19"/>
      <c r="BM11" s="19"/>
      <c r="BN11" s="19"/>
      <c r="BO11" s="19"/>
      <c r="BP11" s="19"/>
      <c r="BQ11" s="19"/>
      <c r="BR11" s="19"/>
      <c r="BS11" s="19"/>
      <c r="BT11" s="19"/>
      <c r="BU11" s="19"/>
      <c r="BV11" s="19"/>
      <c r="BW11" s="19"/>
      <c r="BX11" s="19"/>
      <c r="BY11" s="19"/>
      <c r="BZ11" s="19"/>
      <c r="CA11" s="19"/>
      <c r="CB11" s="19"/>
      <c r="CC11" s="19"/>
      <c r="CD11" s="19"/>
      <c r="CE11" s="19"/>
      <c r="CF11" s="19"/>
      <c r="CG11" s="19"/>
      <c r="CH11" s="19"/>
      <c r="CI11" s="19"/>
      <c r="CJ11" s="19"/>
      <c r="CK11" s="19"/>
      <c r="CL11" s="19"/>
      <c r="CM11" s="19"/>
      <c r="CN11" s="19"/>
      <c r="CO11" s="19"/>
      <c r="CP11" s="19"/>
      <c r="CQ11" s="19"/>
      <c r="CR11" s="19"/>
      <c r="CS11" s="19"/>
      <c r="CT11" s="19"/>
      <c r="CU11" s="19"/>
      <c r="CV11" s="19"/>
      <c r="CW11" s="19"/>
      <c r="CX11" s="19"/>
      <c r="CY11" s="19"/>
      <c r="CZ11" s="19"/>
      <c r="DA11" s="19"/>
      <c r="DB11" s="19"/>
      <c r="DC11" s="19"/>
      <c r="DD11" s="19"/>
      <c r="DE11" s="19"/>
      <c r="DF11" s="19"/>
      <c r="DG11" s="19"/>
      <c r="DH11" s="19"/>
      <c r="DI11" s="19"/>
      <c r="DJ11" s="19"/>
      <c r="DK11" s="19"/>
      <c r="DL11" s="19"/>
      <c r="DM11" s="19"/>
      <c r="DN11" s="19"/>
      <c r="DO11" s="19"/>
      <c r="DP11" s="19"/>
      <c r="DQ11" s="19"/>
      <c r="DR11" s="19"/>
      <c r="DS11" s="19"/>
      <c r="DT11" s="19"/>
      <c r="DU11" s="19"/>
      <c r="DV11" s="19"/>
      <c r="DW11" s="19"/>
      <c r="DX11" s="19"/>
      <c r="DY11" s="19"/>
      <c r="DZ11" s="19"/>
      <c r="EA11" s="19"/>
      <c r="EB11" s="19"/>
      <c r="EC11" s="19"/>
      <c r="ED11" s="19"/>
      <c r="EE11" s="19"/>
      <c r="EF11" s="19"/>
      <c r="EG11" s="19"/>
      <c r="EH11" s="19"/>
      <c r="EI11" s="19"/>
      <c r="EJ11" s="19"/>
      <c r="EK11" s="19"/>
      <c r="EL11" s="19"/>
      <c r="EM11" s="19"/>
      <c r="EN11" s="19"/>
      <c r="EO11" s="19"/>
      <c r="EP11" s="19"/>
      <c r="EQ11" s="19"/>
      <c r="ER11" s="19"/>
      <c r="ES11" s="19"/>
      <c r="ET11" s="19"/>
      <c r="EU11" s="19"/>
      <c r="EV11" s="19"/>
      <c r="EW11" s="19"/>
      <c r="EX11" s="19"/>
      <c r="EY11" s="19"/>
      <c r="EZ11" s="19"/>
      <c r="FA11" s="19"/>
      <c r="FB11" s="19"/>
      <c r="FC11" s="19"/>
      <c r="FD11" s="19"/>
      <c r="FE11" s="19"/>
      <c r="FF11" s="19"/>
      <c r="FG11" s="19"/>
      <c r="FH11" s="19"/>
      <c r="FI11" s="19"/>
      <c r="FJ11" s="19"/>
      <c r="FK11" s="19"/>
      <c r="FL11" s="19"/>
      <c r="FM11" s="19"/>
      <c r="FN11" s="19"/>
      <c r="FO11" s="19"/>
      <c r="FP11" s="19"/>
      <c r="FQ11" s="19"/>
    </row>
    <row r="12" spans="1:173" s="12" customFormat="1" ht="69" customHeight="1">
      <c r="A12" s="405">
        <v>2</v>
      </c>
      <c r="B12" s="405" t="s">
        <v>11</v>
      </c>
      <c r="C12" s="405" t="s">
        <v>149</v>
      </c>
      <c r="D12" s="405" t="s">
        <v>18</v>
      </c>
      <c r="E12" s="405" t="s">
        <v>19</v>
      </c>
      <c r="F12" s="405" t="s">
        <v>20</v>
      </c>
      <c r="G12" s="405" t="s">
        <v>21</v>
      </c>
      <c r="H12" s="490" t="s">
        <v>287</v>
      </c>
      <c r="I12" s="346" t="s">
        <v>22</v>
      </c>
      <c r="J12" s="346" t="s">
        <v>23</v>
      </c>
      <c r="K12" s="346" t="s">
        <v>21</v>
      </c>
      <c r="L12" s="461" t="s">
        <v>170</v>
      </c>
      <c r="M12" s="346" t="s">
        <v>24</v>
      </c>
      <c r="N12" s="489" t="s">
        <v>239</v>
      </c>
      <c r="O12" s="401" t="s">
        <v>332</v>
      </c>
      <c r="P12" s="346" t="s">
        <v>334</v>
      </c>
      <c r="Q12" s="346" t="s">
        <v>336</v>
      </c>
      <c r="R12" s="346" t="s">
        <v>288</v>
      </c>
      <c r="S12" s="411" t="s">
        <v>386</v>
      </c>
      <c r="T12" s="214">
        <v>1</v>
      </c>
      <c r="U12" s="504">
        <v>0</v>
      </c>
      <c r="V12" s="504">
        <v>0</v>
      </c>
      <c r="W12" s="380" t="s">
        <v>893</v>
      </c>
      <c r="X12" s="330">
        <v>0</v>
      </c>
      <c r="Y12" s="16"/>
      <c r="Z12" s="330">
        <f>(X12+V12)</f>
        <v>0</v>
      </c>
      <c r="AA12" s="371" t="s">
        <v>1032</v>
      </c>
      <c r="AB12" s="336">
        <v>0.75</v>
      </c>
      <c r="AC12" s="330">
        <f>(Z12+AB12)</f>
        <v>0.75</v>
      </c>
      <c r="AD12" s="346" t="s">
        <v>1077</v>
      </c>
      <c r="AE12" s="336">
        <v>0.2</v>
      </c>
      <c r="AF12" s="330">
        <f>(AC12+AE12)</f>
        <v>0.95</v>
      </c>
      <c r="AG12" s="346" t="s">
        <v>1246</v>
      </c>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19"/>
      <c r="CI12" s="19"/>
      <c r="CJ12" s="19"/>
      <c r="CK12" s="19"/>
      <c r="CL12" s="19"/>
      <c r="CM12" s="19"/>
      <c r="CN12" s="19"/>
      <c r="CO12" s="19"/>
      <c r="CP12" s="19"/>
      <c r="CQ12" s="19"/>
      <c r="CR12" s="19"/>
      <c r="CS12" s="19"/>
      <c r="CT12" s="19"/>
      <c r="CU12" s="19"/>
      <c r="CV12" s="19"/>
      <c r="CW12" s="19"/>
      <c r="CX12" s="19"/>
      <c r="CY12" s="19"/>
      <c r="CZ12" s="19"/>
      <c r="DA12" s="19"/>
      <c r="DB12" s="19"/>
      <c r="DC12" s="19"/>
      <c r="DD12" s="19"/>
      <c r="DE12" s="19"/>
      <c r="DF12" s="19"/>
      <c r="DG12" s="19"/>
      <c r="DH12" s="19"/>
      <c r="DI12" s="19"/>
      <c r="DJ12" s="19"/>
      <c r="DK12" s="19"/>
      <c r="DL12" s="19"/>
      <c r="DM12" s="19"/>
      <c r="DN12" s="19"/>
      <c r="DO12" s="19"/>
      <c r="DP12" s="19"/>
      <c r="DQ12" s="19"/>
      <c r="DR12" s="19"/>
      <c r="DS12" s="19"/>
      <c r="DT12" s="19"/>
      <c r="DU12" s="19"/>
      <c r="DV12" s="19"/>
      <c r="DW12" s="19"/>
      <c r="DX12" s="19"/>
      <c r="DY12" s="19"/>
      <c r="DZ12" s="19"/>
      <c r="EA12" s="19"/>
      <c r="EB12" s="19"/>
      <c r="EC12" s="19"/>
      <c r="ED12" s="19"/>
      <c r="EE12" s="19"/>
      <c r="EF12" s="19"/>
      <c r="EG12" s="19"/>
      <c r="EH12" s="19"/>
      <c r="EI12" s="19"/>
      <c r="EJ12" s="19"/>
      <c r="EK12" s="19"/>
      <c r="EL12" s="19"/>
      <c r="EM12" s="19"/>
      <c r="EN12" s="19"/>
      <c r="EO12" s="19"/>
      <c r="EP12" s="19"/>
      <c r="EQ12" s="19"/>
      <c r="ER12" s="19"/>
      <c r="ES12" s="19"/>
      <c r="ET12" s="19"/>
      <c r="EU12" s="19"/>
      <c r="EV12" s="19"/>
      <c r="EW12" s="19"/>
      <c r="EX12" s="19"/>
      <c r="EY12" s="19"/>
      <c r="EZ12" s="19"/>
      <c r="FA12" s="19"/>
      <c r="FB12" s="19"/>
      <c r="FC12" s="19"/>
      <c r="FD12" s="19"/>
      <c r="FE12" s="19"/>
      <c r="FF12" s="19"/>
      <c r="FG12" s="19"/>
      <c r="FH12" s="19"/>
      <c r="FI12" s="19"/>
      <c r="FJ12" s="19"/>
      <c r="FK12" s="19"/>
      <c r="FL12" s="19"/>
      <c r="FM12" s="19"/>
      <c r="FN12" s="19"/>
      <c r="FO12" s="19"/>
      <c r="FP12" s="19"/>
      <c r="FQ12" s="19"/>
    </row>
    <row r="13" spans="1:173" s="12" customFormat="1" ht="81.75" customHeight="1">
      <c r="A13" s="385"/>
      <c r="B13" s="385"/>
      <c r="C13" s="385"/>
      <c r="D13" s="385"/>
      <c r="E13" s="385"/>
      <c r="F13" s="385"/>
      <c r="G13" s="385"/>
      <c r="H13" s="491"/>
      <c r="I13" s="357"/>
      <c r="J13" s="357"/>
      <c r="K13" s="357"/>
      <c r="L13" s="462"/>
      <c r="M13" s="357"/>
      <c r="N13" s="403"/>
      <c r="O13" s="403"/>
      <c r="P13" s="385"/>
      <c r="Q13" s="385"/>
      <c r="R13" s="357"/>
      <c r="S13" s="411"/>
      <c r="T13" s="214">
        <v>0</v>
      </c>
      <c r="U13" s="505"/>
      <c r="V13" s="505"/>
      <c r="W13" s="380"/>
      <c r="X13" s="358"/>
      <c r="Y13" s="16"/>
      <c r="Z13" s="343"/>
      <c r="AA13" s="371"/>
      <c r="AB13" s="357"/>
      <c r="AC13" s="343"/>
      <c r="AD13" s="357"/>
      <c r="AE13" s="357"/>
      <c r="AF13" s="343"/>
      <c r="AG13" s="357"/>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c r="BH13" s="19"/>
      <c r="BI13" s="19"/>
      <c r="BJ13" s="19"/>
      <c r="BK13" s="19"/>
      <c r="BL13" s="19"/>
      <c r="BM13" s="19"/>
      <c r="BN13" s="19"/>
      <c r="BO13" s="19"/>
      <c r="BP13" s="19"/>
      <c r="BQ13" s="19"/>
      <c r="BR13" s="19"/>
      <c r="BS13" s="19"/>
      <c r="BT13" s="19"/>
      <c r="BU13" s="19"/>
      <c r="BV13" s="19"/>
      <c r="BW13" s="19"/>
      <c r="BX13" s="19"/>
      <c r="BY13" s="19"/>
      <c r="BZ13" s="19"/>
      <c r="CA13" s="19"/>
      <c r="CB13" s="19"/>
      <c r="CC13" s="19"/>
      <c r="CD13" s="19"/>
      <c r="CE13" s="19"/>
      <c r="CF13" s="19"/>
      <c r="CG13" s="19"/>
      <c r="CH13" s="19"/>
      <c r="CI13" s="19"/>
      <c r="CJ13" s="19"/>
      <c r="CK13" s="19"/>
      <c r="CL13" s="19"/>
      <c r="CM13" s="19"/>
      <c r="CN13" s="19"/>
      <c r="CO13" s="19"/>
      <c r="CP13" s="19"/>
      <c r="CQ13" s="19"/>
      <c r="CR13" s="19"/>
      <c r="CS13" s="19"/>
      <c r="CT13" s="19"/>
      <c r="CU13" s="19"/>
      <c r="CV13" s="19"/>
      <c r="CW13" s="19"/>
      <c r="CX13" s="19"/>
      <c r="CY13" s="19"/>
      <c r="CZ13" s="19"/>
      <c r="DA13" s="19"/>
      <c r="DB13" s="19"/>
      <c r="DC13" s="19"/>
      <c r="DD13" s="19"/>
      <c r="DE13" s="19"/>
      <c r="DF13" s="19"/>
      <c r="DG13" s="19"/>
      <c r="DH13" s="19"/>
      <c r="DI13" s="19"/>
      <c r="DJ13" s="19"/>
      <c r="DK13" s="19"/>
      <c r="DL13" s="19"/>
      <c r="DM13" s="19"/>
      <c r="DN13" s="19"/>
      <c r="DO13" s="19"/>
      <c r="DP13" s="19"/>
      <c r="DQ13" s="19"/>
      <c r="DR13" s="19"/>
      <c r="DS13" s="19"/>
      <c r="DT13" s="19"/>
      <c r="DU13" s="19"/>
      <c r="DV13" s="19"/>
      <c r="DW13" s="19"/>
      <c r="DX13" s="19"/>
      <c r="DY13" s="19"/>
      <c r="DZ13" s="19"/>
      <c r="EA13" s="19"/>
      <c r="EB13" s="19"/>
      <c r="EC13" s="19"/>
      <c r="ED13" s="19"/>
      <c r="EE13" s="19"/>
      <c r="EF13" s="19"/>
      <c r="EG13" s="19"/>
      <c r="EH13" s="19"/>
      <c r="EI13" s="19"/>
      <c r="EJ13" s="19"/>
      <c r="EK13" s="19"/>
      <c r="EL13" s="19"/>
      <c r="EM13" s="19"/>
      <c r="EN13" s="19"/>
      <c r="EO13" s="19"/>
      <c r="EP13" s="19"/>
      <c r="EQ13" s="19"/>
      <c r="ER13" s="19"/>
      <c r="ES13" s="19"/>
      <c r="ET13" s="19"/>
      <c r="EU13" s="19"/>
      <c r="EV13" s="19"/>
      <c r="EW13" s="19"/>
      <c r="EX13" s="19"/>
      <c r="EY13" s="19"/>
      <c r="EZ13" s="19"/>
      <c r="FA13" s="19"/>
      <c r="FB13" s="19"/>
      <c r="FC13" s="19"/>
      <c r="FD13" s="19"/>
      <c r="FE13" s="19"/>
      <c r="FF13" s="19"/>
      <c r="FG13" s="19"/>
      <c r="FH13" s="19"/>
      <c r="FI13" s="19"/>
      <c r="FJ13" s="19"/>
      <c r="FK13" s="19"/>
      <c r="FL13" s="19"/>
      <c r="FM13" s="19"/>
      <c r="FN13" s="19"/>
      <c r="FO13" s="19"/>
      <c r="FP13" s="19"/>
      <c r="FQ13" s="19"/>
    </row>
    <row r="14" spans="1:173" s="12" customFormat="1" ht="27.75" customHeight="1">
      <c r="A14" s="385"/>
      <c r="B14" s="385"/>
      <c r="C14" s="385"/>
      <c r="D14" s="385"/>
      <c r="E14" s="385"/>
      <c r="F14" s="385"/>
      <c r="G14" s="385"/>
      <c r="H14" s="491"/>
      <c r="I14" s="357"/>
      <c r="J14" s="357"/>
      <c r="K14" s="357"/>
      <c r="L14" s="462"/>
      <c r="M14" s="357"/>
      <c r="N14" s="403"/>
      <c r="O14" s="403"/>
      <c r="P14" s="385"/>
      <c r="Q14" s="385"/>
      <c r="R14" s="357"/>
      <c r="S14" s="411"/>
      <c r="T14" s="214">
        <v>0</v>
      </c>
      <c r="U14" s="505"/>
      <c r="V14" s="505"/>
      <c r="W14" s="380"/>
      <c r="X14" s="358"/>
      <c r="Y14" s="16"/>
      <c r="Z14" s="343"/>
      <c r="AA14" s="371"/>
      <c r="AB14" s="357"/>
      <c r="AC14" s="343"/>
      <c r="AD14" s="357"/>
      <c r="AE14" s="357"/>
      <c r="AF14" s="343"/>
      <c r="AG14" s="357"/>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c r="BI14" s="19"/>
      <c r="BJ14" s="19"/>
      <c r="BK14" s="19"/>
      <c r="BL14" s="19"/>
      <c r="BM14" s="19"/>
      <c r="BN14" s="19"/>
      <c r="BO14" s="19"/>
      <c r="BP14" s="19"/>
      <c r="BQ14" s="19"/>
      <c r="BR14" s="19"/>
      <c r="BS14" s="19"/>
      <c r="BT14" s="19"/>
      <c r="BU14" s="19"/>
      <c r="BV14" s="19"/>
      <c r="BW14" s="19"/>
      <c r="BX14" s="19"/>
      <c r="BY14" s="19"/>
      <c r="BZ14" s="19"/>
      <c r="CA14" s="19"/>
      <c r="CB14" s="19"/>
      <c r="CC14" s="19"/>
      <c r="CD14" s="19"/>
      <c r="CE14" s="19"/>
      <c r="CF14" s="19"/>
      <c r="CG14" s="19"/>
      <c r="CH14" s="19"/>
      <c r="CI14" s="19"/>
      <c r="CJ14" s="19"/>
      <c r="CK14" s="19"/>
      <c r="CL14" s="19"/>
      <c r="CM14" s="19"/>
      <c r="CN14" s="19"/>
      <c r="CO14" s="19"/>
      <c r="CP14" s="19"/>
      <c r="CQ14" s="19"/>
      <c r="CR14" s="19"/>
      <c r="CS14" s="19"/>
      <c r="CT14" s="19"/>
      <c r="CU14" s="19"/>
      <c r="CV14" s="19"/>
      <c r="CW14" s="19"/>
      <c r="CX14" s="19"/>
      <c r="CY14" s="19"/>
      <c r="CZ14" s="19"/>
      <c r="DA14" s="19"/>
      <c r="DB14" s="19"/>
      <c r="DC14" s="19"/>
      <c r="DD14" s="19"/>
      <c r="DE14" s="19"/>
      <c r="DF14" s="19"/>
      <c r="DG14" s="19"/>
      <c r="DH14" s="19"/>
      <c r="DI14" s="19"/>
      <c r="DJ14" s="19"/>
      <c r="DK14" s="19"/>
      <c r="DL14" s="19"/>
      <c r="DM14" s="19"/>
      <c r="DN14" s="19"/>
      <c r="DO14" s="19"/>
      <c r="DP14" s="19"/>
      <c r="DQ14" s="19"/>
      <c r="DR14" s="19"/>
      <c r="DS14" s="19"/>
      <c r="DT14" s="19"/>
      <c r="DU14" s="19"/>
      <c r="DV14" s="19"/>
      <c r="DW14" s="19"/>
      <c r="DX14" s="19"/>
      <c r="DY14" s="19"/>
      <c r="DZ14" s="19"/>
      <c r="EA14" s="19"/>
      <c r="EB14" s="19"/>
      <c r="EC14" s="19"/>
      <c r="ED14" s="19"/>
      <c r="EE14" s="19"/>
      <c r="EF14" s="19"/>
      <c r="EG14" s="19"/>
      <c r="EH14" s="19"/>
      <c r="EI14" s="19"/>
      <c r="EJ14" s="19"/>
      <c r="EK14" s="19"/>
      <c r="EL14" s="19"/>
      <c r="EM14" s="19"/>
      <c r="EN14" s="19"/>
      <c r="EO14" s="19"/>
      <c r="EP14" s="19"/>
      <c r="EQ14" s="19"/>
      <c r="ER14" s="19"/>
      <c r="ES14" s="19"/>
      <c r="ET14" s="19"/>
      <c r="EU14" s="19"/>
      <c r="EV14" s="19"/>
      <c r="EW14" s="19"/>
      <c r="EX14" s="19"/>
      <c r="EY14" s="19"/>
      <c r="EZ14" s="19"/>
      <c r="FA14" s="19"/>
      <c r="FB14" s="19"/>
      <c r="FC14" s="19"/>
      <c r="FD14" s="19"/>
      <c r="FE14" s="19"/>
      <c r="FF14" s="19"/>
      <c r="FG14" s="19"/>
      <c r="FH14" s="19"/>
      <c r="FI14" s="19"/>
      <c r="FJ14" s="19"/>
      <c r="FK14" s="19"/>
      <c r="FL14" s="19"/>
      <c r="FM14" s="19"/>
      <c r="FN14" s="19"/>
      <c r="FO14" s="19"/>
      <c r="FP14" s="19"/>
      <c r="FQ14" s="19"/>
    </row>
    <row r="15" spans="1:173" s="12" customFormat="1" ht="46.9" customHeight="1" thickBot="1">
      <c r="A15" s="383"/>
      <c r="B15" s="383"/>
      <c r="C15" s="383"/>
      <c r="D15" s="383"/>
      <c r="E15" s="383"/>
      <c r="F15" s="383"/>
      <c r="G15" s="383"/>
      <c r="H15" s="492"/>
      <c r="I15" s="347"/>
      <c r="J15" s="347"/>
      <c r="K15" s="347"/>
      <c r="L15" s="463"/>
      <c r="M15" s="347"/>
      <c r="N15" s="402"/>
      <c r="O15" s="402"/>
      <c r="P15" s="385"/>
      <c r="Q15" s="383"/>
      <c r="R15" s="347"/>
      <c r="S15" s="413"/>
      <c r="T15" s="214">
        <v>1</v>
      </c>
      <c r="U15" s="505"/>
      <c r="V15" s="505"/>
      <c r="W15" s="380"/>
      <c r="X15" s="331"/>
      <c r="Y15" s="16"/>
      <c r="Z15" s="337"/>
      <c r="AA15" s="371"/>
      <c r="AB15" s="347"/>
      <c r="AC15" s="337"/>
      <c r="AD15" s="347"/>
      <c r="AE15" s="347"/>
      <c r="AF15" s="337"/>
      <c r="AG15" s="347"/>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c r="BJ15" s="19"/>
      <c r="BK15" s="19"/>
      <c r="BL15" s="19"/>
      <c r="BM15" s="19"/>
      <c r="BN15" s="19"/>
      <c r="BO15" s="19"/>
      <c r="BP15" s="19"/>
      <c r="BQ15" s="19"/>
      <c r="BR15" s="19"/>
      <c r="BS15" s="19"/>
      <c r="BT15" s="19"/>
      <c r="BU15" s="19"/>
      <c r="BV15" s="19"/>
      <c r="BW15" s="19"/>
      <c r="BX15" s="19"/>
      <c r="BY15" s="19"/>
      <c r="BZ15" s="19"/>
      <c r="CA15" s="19"/>
      <c r="CB15" s="19"/>
      <c r="CC15" s="19"/>
      <c r="CD15" s="19"/>
      <c r="CE15" s="19"/>
      <c r="CF15" s="19"/>
      <c r="CG15" s="19"/>
      <c r="CH15" s="19"/>
      <c r="CI15" s="19"/>
      <c r="CJ15" s="19"/>
      <c r="CK15" s="19"/>
      <c r="CL15" s="19"/>
      <c r="CM15" s="19"/>
      <c r="CN15" s="19"/>
      <c r="CO15" s="19"/>
      <c r="CP15" s="19"/>
      <c r="CQ15" s="19"/>
      <c r="CR15" s="19"/>
      <c r="CS15" s="19"/>
      <c r="CT15" s="19"/>
      <c r="CU15" s="19"/>
      <c r="CV15" s="19"/>
      <c r="CW15" s="19"/>
      <c r="CX15" s="19"/>
      <c r="CY15" s="19"/>
      <c r="CZ15" s="19"/>
      <c r="DA15" s="19"/>
      <c r="DB15" s="19"/>
      <c r="DC15" s="19"/>
      <c r="DD15" s="19"/>
      <c r="DE15" s="19"/>
      <c r="DF15" s="19"/>
      <c r="DG15" s="19"/>
      <c r="DH15" s="19"/>
      <c r="DI15" s="19"/>
      <c r="DJ15" s="19"/>
      <c r="DK15" s="19"/>
      <c r="DL15" s="19"/>
      <c r="DM15" s="19"/>
      <c r="DN15" s="19"/>
      <c r="DO15" s="19"/>
      <c r="DP15" s="19"/>
      <c r="DQ15" s="19"/>
      <c r="DR15" s="19"/>
      <c r="DS15" s="19"/>
      <c r="DT15" s="19"/>
      <c r="DU15" s="19"/>
      <c r="DV15" s="19"/>
      <c r="DW15" s="19"/>
      <c r="DX15" s="19"/>
      <c r="DY15" s="19"/>
      <c r="DZ15" s="19"/>
      <c r="EA15" s="19"/>
      <c r="EB15" s="19"/>
      <c r="EC15" s="19"/>
      <c r="ED15" s="19"/>
      <c r="EE15" s="19"/>
      <c r="EF15" s="19"/>
      <c r="EG15" s="19"/>
      <c r="EH15" s="19"/>
      <c r="EI15" s="19"/>
      <c r="EJ15" s="19"/>
      <c r="EK15" s="19"/>
      <c r="EL15" s="19"/>
      <c r="EM15" s="19"/>
      <c r="EN15" s="19"/>
      <c r="EO15" s="19"/>
      <c r="EP15" s="19"/>
      <c r="EQ15" s="19"/>
      <c r="ER15" s="19"/>
      <c r="ES15" s="19"/>
      <c r="ET15" s="19"/>
      <c r="EU15" s="19"/>
      <c r="EV15" s="19"/>
      <c r="EW15" s="19"/>
      <c r="EX15" s="19"/>
      <c r="EY15" s="19"/>
      <c r="EZ15" s="19"/>
      <c r="FA15" s="19"/>
      <c r="FB15" s="19"/>
      <c r="FC15" s="19"/>
      <c r="FD15" s="19"/>
      <c r="FE15" s="19"/>
      <c r="FF15" s="19"/>
      <c r="FG15" s="19"/>
      <c r="FH15" s="19"/>
      <c r="FI15" s="19"/>
      <c r="FJ15" s="19"/>
      <c r="FK15" s="19"/>
      <c r="FL15" s="19"/>
      <c r="FM15" s="19"/>
      <c r="FN15" s="19"/>
      <c r="FO15" s="19"/>
      <c r="FP15" s="19"/>
      <c r="FQ15" s="19"/>
    </row>
    <row r="16" spans="1:173" s="12" customFormat="1" ht="164.25" customHeight="1">
      <c r="A16" s="405">
        <v>3</v>
      </c>
      <c r="B16" s="405" t="s">
        <v>11</v>
      </c>
      <c r="C16" s="405" t="s">
        <v>26</v>
      </c>
      <c r="D16" s="405" t="s">
        <v>25</v>
      </c>
      <c r="E16" s="405" t="s">
        <v>27</v>
      </c>
      <c r="F16" s="405" t="s">
        <v>20</v>
      </c>
      <c r="G16" s="405" t="s">
        <v>13</v>
      </c>
      <c r="H16" s="461" t="s">
        <v>170</v>
      </c>
      <c r="I16" s="346" t="s">
        <v>28</v>
      </c>
      <c r="J16" s="405" t="s">
        <v>29</v>
      </c>
      <c r="K16" s="405" t="s">
        <v>13</v>
      </c>
      <c r="L16" s="405" t="s">
        <v>16</v>
      </c>
      <c r="M16" s="405" t="s">
        <v>24</v>
      </c>
      <c r="N16" s="404" t="s">
        <v>330</v>
      </c>
      <c r="O16" s="404" t="s">
        <v>331</v>
      </c>
      <c r="P16" s="371" t="s">
        <v>388</v>
      </c>
      <c r="Q16" s="405" t="s">
        <v>337</v>
      </c>
      <c r="R16" s="405" t="s">
        <v>288</v>
      </c>
      <c r="S16" s="408" t="s">
        <v>387</v>
      </c>
      <c r="T16" s="214">
        <v>1</v>
      </c>
      <c r="U16" s="400">
        <v>0</v>
      </c>
      <c r="V16" s="400">
        <v>0</v>
      </c>
      <c r="W16" s="380" t="s">
        <v>894</v>
      </c>
      <c r="X16" s="330">
        <v>0</v>
      </c>
      <c r="Y16" s="16"/>
      <c r="Z16" s="330">
        <f>(X16+V16)</f>
        <v>0</v>
      </c>
      <c r="AA16" s="371" t="s">
        <v>894</v>
      </c>
      <c r="AB16" s="336">
        <v>0.75</v>
      </c>
      <c r="AC16" s="330">
        <f>(Z16+AB16)</f>
        <v>0.75</v>
      </c>
      <c r="AD16" s="519" t="s">
        <v>1078</v>
      </c>
      <c r="AE16" s="336">
        <v>0.25</v>
      </c>
      <c r="AF16" s="330">
        <f>(AC16+AE16)</f>
        <v>1</v>
      </c>
      <c r="AG16" s="519" t="s">
        <v>1247</v>
      </c>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c r="BI16" s="19"/>
      <c r="BJ16" s="19"/>
      <c r="BK16" s="19"/>
      <c r="BL16" s="19"/>
      <c r="BM16" s="19"/>
      <c r="BN16" s="19"/>
      <c r="BO16" s="19"/>
      <c r="BP16" s="19"/>
      <c r="BQ16" s="19"/>
      <c r="BR16" s="19"/>
      <c r="BS16" s="19"/>
      <c r="BT16" s="19"/>
      <c r="BU16" s="19"/>
      <c r="BV16" s="19"/>
      <c r="BW16" s="19"/>
      <c r="BX16" s="19"/>
      <c r="BY16" s="19"/>
      <c r="BZ16" s="19"/>
      <c r="CA16" s="19"/>
      <c r="CB16" s="19"/>
      <c r="CC16" s="19"/>
      <c r="CD16" s="19"/>
      <c r="CE16" s="19"/>
      <c r="CF16" s="19"/>
      <c r="CG16" s="19"/>
      <c r="CH16" s="19"/>
      <c r="CI16" s="19"/>
      <c r="CJ16" s="19"/>
      <c r="CK16" s="19"/>
      <c r="CL16" s="19"/>
      <c r="CM16" s="19"/>
      <c r="CN16" s="19"/>
      <c r="CO16" s="19"/>
      <c r="CP16" s="19"/>
      <c r="CQ16" s="19"/>
      <c r="CR16" s="19"/>
      <c r="CS16" s="19"/>
      <c r="CT16" s="19"/>
      <c r="CU16" s="19"/>
      <c r="CV16" s="19"/>
      <c r="CW16" s="19"/>
      <c r="CX16" s="19"/>
      <c r="CY16" s="19"/>
      <c r="CZ16" s="19"/>
      <c r="DA16" s="19"/>
      <c r="DB16" s="19"/>
      <c r="DC16" s="19"/>
      <c r="DD16" s="19"/>
      <c r="DE16" s="19"/>
      <c r="DF16" s="19"/>
      <c r="DG16" s="19"/>
      <c r="DH16" s="19"/>
      <c r="DI16" s="19"/>
      <c r="DJ16" s="19"/>
      <c r="DK16" s="19"/>
      <c r="DL16" s="19"/>
      <c r="DM16" s="19"/>
      <c r="DN16" s="19"/>
      <c r="DO16" s="19"/>
      <c r="DP16" s="19"/>
      <c r="DQ16" s="19"/>
      <c r="DR16" s="19"/>
      <c r="DS16" s="19"/>
      <c r="DT16" s="19"/>
      <c r="DU16" s="19"/>
      <c r="DV16" s="19"/>
      <c r="DW16" s="19"/>
      <c r="DX16" s="19"/>
      <c r="DY16" s="19"/>
      <c r="DZ16" s="19"/>
      <c r="EA16" s="19"/>
      <c r="EB16" s="19"/>
      <c r="EC16" s="19"/>
      <c r="ED16" s="19"/>
      <c r="EE16" s="19"/>
      <c r="EF16" s="19"/>
      <c r="EG16" s="19"/>
      <c r="EH16" s="19"/>
      <c r="EI16" s="19"/>
      <c r="EJ16" s="19"/>
      <c r="EK16" s="19"/>
      <c r="EL16" s="19"/>
      <c r="EM16" s="19"/>
      <c r="EN16" s="19"/>
      <c r="EO16" s="19"/>
      <c r="EP16" s="19"/>
      <c r="EQ16" s="19"/>
      <c r="ER16" s="19"/>
      <c r="ES16" s="19"/>
      <c r="ET16" s="19"/>
      <c r="EU16" s="19"/>
      <c r="EV16" s="19"/>
      <c r="EW16" s="19"/>
      <c r="EX16" s="19"/>
      <c r="EY16" s="19"/>
      <c r="EZ16" s="19"/>
      <c r="FA16" s="19"/>
      <c r="FB16" s="19"/>
      <c r="FC16" s="19"/>
      <c r="FD16" s="19"/>
      <c r="FE16" s="19"/>
      <c r="FF16" s="19"/>
      <c r="FG16" s="19"/>
      <c r="FH16" s="19"/>
      <c r="FI16" s="19"/>
      <c r="FJ16" s="19"/>
      <c r="FK16" s="19"/>
      <c r="FL16" s="19"/>
      <c r="FM16" s="19"/>
      <c r="FN16" s="19"/>
      <c r="FO16" s="19"/>
      <c r="FP16" s="19"/>
      <c r="FQ16" s="19"/>
    </row>
    <row r="17" spans="1:265" s="12" customFormat="1" ht="3.75" customHeight="1" thickBot="1">
      <c r="A17" s="383"/>
      <c r="B17" s="383"/>
      <c r="C17" s="383"/>
      <c r="D17" s="383"/>
      <c r="E17" s="383"/>
      <c r="F17" s="383"/>
      <c r="G17" s="383"/>
      <c r="H17" s="506"/>
      <c r="I17" s="347"/>
      <c r="J17" s="383"/>
      <c r="K17" s="383"/>
      <c r="L17" s="383"/>
      <c r="M17" s="383"/>
      <c r="N17" s="402"/>
      <c r="O17" s="402"/>
      <c r="P17" s="460"/>
      <c r="Q17" s="383"/>
      <c r="R17" s="383"/>
      <c r="S17" s="410"/>
      <c r="T17" s="214">
        <v>0.4</v>
      </c>
      <c r="U17" s="371"/>
      <c r="V17" s="371"/>
      <c r="W17" s="380"/>
      <c r="X17" s="331"/>
      <c r="Y17" s="16"/>
      <c r="Z17" s="337"/>
      <c r="AA17" s="371"/>
      <c r="AB17" s="337"/>
      <c r="AC17" s="337"/>
      <c r="AD17" s="520"/>
      <c r="AE17" s="337"/>
      <c r="AF17" s="337"/>
      <c r="AG17" s="520"/>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c r="BH17" s="19"/>
      <c r="BI17" s="19"/>
      <c r="BJ17" s="19"/>
      <c r="BK17" s="19"/>
      <c r="BL17" s="19"/>
      <c r="BM17" s="19"/>
      <c r="BN17" s="19"/>
      <c r="BO17" s="19"/>
      <c r="BP17" s="19"/>
      <c r="BQ17" s="19"/>
      <c r="BR17" s="19"/>
      <c r="BS17" s="19"/>
      <c r="BT17" s="19"/>
      <c r="BU17" s="19"/>
      <c r="BV17" s="19"/>
      <c r="BW17" s="19"/>
      <c r="BX17" s="19"/>
      <c r="BY17" s="19"/>
      <c r="BZ17" s="19"/>
      <c r="CA17" s="19"/>
      <c r="CB17" s="19"/>
      <c r="CC17" s="19"/>
      <c r="CD17" s="19"/>
      <c r="CE17" s="19"/>
      <c r="CF17" s="19"/>
      <c r="CG17" s="19"/>
      <c r="CH17" s="19"/>
      <c r="CI17" s="19"/>
      <c r="CJ17" s="19"/>
      <c r="CK17" s="19"/>
      <c r="CL17" s="19"/>
      <c r="CM17" s="19"/>
      <c r="CN17" s="19"/>
      <c r="CO17" s="19"/>
      <c r="CP17" s="19"/>
      <c r="CQ17" s="19"/>
      <c r="CR17" s="19"/>
      <c r="CS17" s="19"/>
      <c r="CT17" s="19"/>
      <c r="CU17" s="19"/>
      <c r="CV17" s="19"/>
      <c r="CW17" s="19"/>
      <c r="CX17" s="19"/>
      <c r="CY17" s="19"/>
      <c r="CZ17" s="19"/>
      <c r="DA17" s="19"/>
      <c r="DB17" s="19"/>
      <c r="DC17" s="19"/>
      <c r="DD17" s="19"/>
      <c r="DE17" s="19"/>
      <c r="DF17" s="19"/>
      <c r="DG17" s="19"/>
      <c r="DH17" s="19"/>
      <c r="DI17" s="19"/>
      <c r="DJ17" s="19"/>
      <c r="DK17" s="19"/>
      <c r="DL17" s="19"/>
      <c r="DM17" s="19"/>
      <c r="DN17" s="19"/>
      <c r="DO17" s="19"/>
      <c r="DP17" s="19"/>
      <c r="DQ17" s="19"/>
      <c r="DR17" s="19"/>
      <c r="DS17" s="19"/>
      <c r="DT17" s="19"/>
      <c r="DU17" s="19"/>
      <c r="DV17" s="19"/>
      <c r="DW17" s="19"/>
      <c r="DX17" s="19"/>
      <c r="DY17" s="19"/>
      <c r="DZ17" s="19"/>
      <c r="EA17" s="19"/>
      <c r="EB17" s="19"/>
      <c r="EC17" s="19"/>
      <c r="ED17" s="19"/>
      <c r="EE17" s="19"/>
      <c r="EF17" s="19"/>
      <c r="EG17" s="19"/>
      <c r="EH17" s="19"/>
      <c r="EI17" s="19"/>
      <c r="EJ17" s="19"/>
      <c r="EK17" s="19"/>
      <c r="EL17" s="19"/>
      <c r="EM17" s="19"/>
      <c r="EN17" s="19"/>
      <c r="EO17" s="19"/>
      <c r="EP17" s="19"/>
      <c r="EQ17" s="19"/>
      <c r="ER17" s="19"/>
      <c r="ES17" s="19"/>
      <c r="ET17" s="19"/>
      <c r="EU17" s="19"/>
      <c r="EV17" s="19"/>
      <c r="EW17" s="19"/>
      <c r="EX17" s="19"/>
      <c r="EY17" s="19"/>
      <c r="EZ17" s="19"/>
      <c r="FA17" s="19"/>
      <c r="FB17" s="19"/>
      <c r="FC17" s="19"/>
      <c r="FD17" s="19"/>
      <c r="FE17" s="19"/>
      <c r="FF17" s="19"/>
      <c r="FG17" s="19"/>
      <c r="FH17" s="19"/>
      <c r="FI17" s="19"/>
      <c r="FJ17" s="19"/>
      <c r="FK17" s="19"/>
      <c r="FL17" s="19"/>
      <c r="FM17" s="19"/>
      <c r="FN17" s="19"/>
      <c r="FO17" s="19"/>
      <c r="FP17" s="19"/>
      <c r="FQ17" s="19"/>
    </row>
    <row r="18" spans="1:265" s="12" customFormat="1" ht="110.25" customHeight="1" thickBot="1">
      <c r="A18" s="219">
        <v>4</v>
      </c>
      <c r="B18" s="218" t="s">
        <v>162</v>
      </c>
      <c r="C18" s="220" t="s">
        <v>30</v>
      </c>
      <c r="D18" s="221" t="s">
        <v>420</v>
      </c>
      <c r="E18" s="218" t="s">
        <v>31</v>
      </c>
      <c r="F18" s="218" t="s">
        <v>20</v>
      </c>
      <c r="G18" s="218" t="s">
        <v>13</v>
      </c>
      <c r="H18" s="209" t="s">
        <v>170</v>
      </c>
      <c r="I18" s="218" t="s">
        <v>32</v>
      </c>
      <c r="J18" s="218" t="s">
        <v>23</v>
      </c>
      <c r="K18" s="218" t="s">
        <v>13</v>
      </c>
      <c r="L18" s="218" t="s">
        <v>16</v>
      </c>
      <c r="M18" s="218" t="s">
        <v>24</v>
      </c>
      <c r="N18" s="222" t="s">
        <v>33</v>
      </c>
      <c r="O18" s="222" t="s">
        <v>338</v>
      </c>
      <c r="P18" s="223" t="s">
        <v>388</v>
      </c>
      <c r="Q18" s="218" t="s">
        <v>339</v>
      </c>
      <c r="R18" s="218" t="s">
        <v>289</v>
      </c>
      <c r="S18" s="224" t="s">
        <v>389</v>
      </c>
      <c r="T18" s="214">
        <v>1</v>
      </c>
      <c r="U18" s="217">
        <v>0.25</v>
      </c>
      <c r="V18" s="217">
        <v>0.25</v>
      </c>
      <c r="W18" s="248" t="s">
        <v>895</v>
      </c>
      <c r="X18" s="254">
        <v>0.25</v>
      </c>
      <c r="Y18" s="16"/>
      <c r="Z18" s="254">
        <f>(X18+V18)</f>
        <v>0.5</v>
      </c>
      <c r="AA18" s="215" t="s">
        <v>1033</v>
      </c>
      <c r="AB18" s="217">
        <v>0.25</v>
      </c>
      <c r="AC18" s="254">
        <f>(AB18+Z18)</f>
        <v>0.75</v>
      </c>
      <c r="AD18" s="297" t="s">
        <v>1079</v>
      </c>
      <c r="AE18" s="217">
        <v>0.25</v>
      </c>
      <c r="AF18" s="254">
        <f>(AE18+AC18)</f>
        <v>1</v>
      </c>
      <c r="AG18" s="297" t="s">
        <v>1248</v>
      </c>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c r="BI18" s="19"/>
      <c r="BJ18" s="19"/>
      <c r="BK18" s="19"/>
      <c r="BL18" s="19"/>
      <c r="BM18" s="19"/>
      <c r="BN18" s="19"/>
      <c r="BO18" s="19"/>
      <c r="BP18" s="19"/>
      <c r="BQ18" s="19"/>
      <c r="BR18" s="19"/>
      <c r="BS18" s="19"/>
      <c r="BT18" s="19"/>
      <c r="BU18" s="19"/>
      <c r="BV18" s="19"/>
      <c r="BW18" s="19"/>
      <c r="BX18" s="19"/>
      <c r="BY18" s="19"/>
      <c r="BZ18" s="19"/>
      <c r="CA18" s="19"/>
      <c r="CB18" s="19"/>
      <c r="CC18" s="19"/>
      <c r="CD18" s="19"/>
      <c r="CE18" s="19"/>
      <c r="CF18" s="19"/>
      <c r="CG18" s="19"/>
      <c r="CH18" s="19"/>
      <c r="CI18" s="19"/>
      <c r="CJ18" s="19"/>
      <c r="CK18" s="19"/>
      <c r="CL18" s="19"/>
      <c r="CM18" s="19"/>
      <c r="CN18" s="19"/>
      <c r="CO18" s="19"/>
      <c r="CP18" s="19"/>
      <c r="CQ18" s="19"/>
      <c r="CR18" s="19"/>
      <c r="CS18" s="19"/>
      <c r="CT18" s="19"/>
      <c r="CU18" s="19"/>
      <c r="CV18" s="19"/>
      <c r="CW18" s="19"/>
      <c r="CX18" s="19"/>
      <c r="CY18" s="19"/>
      <c r="CZ18" s="19"/>
      <c r="DA18" s="19"/>
      <c r="DB18" s="19"/>
      <c r="DC18" s="19"/>
      <c r="DD18" s="19"/>
      <c r="DE18" s="19"/>
      <c r="DF18" s="19"/>
      <c r="DG18" s="19"/>
      <c r="DH18" s="19"/>
      <c r="DI18" s="19"/>
      <c r="DJ18" s="19"/>
      <c r="DK18" s="19"/>
      <c r="DL18" s="19"/>
      <c r="DM18" s="19"/>
      <c r="DN18" s="19"/>
      <c r="DO18" s="19"/>
      <c r="DP18" s="19"/>
      <c r="DQ18" s="19"/>
      <c r="DR18" s="19"/>
      <c r="DS18" s="19"/>
      <c r="DT18" s="19"/>
      <c r="DU18" s="19"/>
      <c r="DV18" s="19"/>
      <c r="DW18" s="19"/>
      <c r="DX18" s="19"/>
      <c r="DY18" s="19"/>
      <c r="DZ18" s="19"/>
      <c r="EA18" s="19"/>
      <c r="EB18" s="19"/>
      <c r="EC18" s="19"/>
      <c r="ED18" s="19"/>
      <c r="EE18" s="19"/>
      <c r="EF18" s="19"/>
      <c r="EG18" s="19"/>
      <c r="EH18" s="19"/>
      <c r="EI18" s="19"/>
      <c r="EJ18" s="19"/>
      <c r="EK18" s="19"/>
      <c r="EL18" s="19"/>
      <c r="EM18" s="19"/>
      <c r="EN18" s="19"/>
      <c r="EO18" s="19"/>
      <c r="EP18" s="19"/>
      <c r="EQ18" s="19"/>
      <c r="ER18" s="19"/>
      <c r="ES18" s="19"/>
      <c r="ET18" s="19"/>
      <c r="EU18" s="19"/>
      <c r="EV18" s="19"/>
      <c r="EW18" s="19"/>
      <c r="EX18" s="19"/>
      <c r="EY18" s="19"/>
      <c r="EZ18" s="19"/>
      <c r="FA18" s="19"/>
      <c r="FB18" s="19"/>
      <c r="FC18" s="19"/>
      <c r="FD18" s="19"/>
      <c r="FE18" s="19"/>
      <c r="FF18" s="19"/>
      <c r="FG18" s="19"/>
      <c r="FH18" s="19"/>
      <c r="FI18" s="19"/>
      <c r="FJ18" s="19"/>
      <c r="FK18" s="19"/>
      <c r="FL18" s="19"/>
      <c r="FM18" s="19"/>
      <c r="FN18" s="19"/>
      <c r="FO18" s="19"/>
      <c r="FP18" s="19"/>
      <c r="FQ18" s="19"/>
    </row>
    <row r="19" spans="1:265" s="12" customFormat="1" ht="108.75" customHeight="1" thickBot="1">
      <c r="A19" s="219">
        <v>5</v>
      </c>
      <c r="B19" s="218" t="s">
        <v>162</v>
      </c>
      <c r="C19" s="220" t="s">
        <v>34</v>
      </c>
      <c r="D19" s="221" t="s">
        <v>421</v>
      </c>
      <c r="E19" s="218" t="s">
        <v>35</v>
      </c>
      <c r="F19" s="218" t="s">
        <v>20</v>
      </c>
      <c r="G19" s="218" t="s">
        <v>13</v>
      </c>
      <c r="H19" s="209" t="s">
        <v>170</v>
      </c>
      <c r="I19" s="215" t="s">
        <v>207</v>
      </c>
      <c r="J19" s="218" t="s">
        <v>23</v>
      </c>
      <c r="K19" s="218" t="s">
        <v>13</v>
      </c>
      <c r="L19" s="218" t="s">
        <v>16</v>
      </c>
      <c r="M19" s="218" t="s">
        <v>36</v>
      </c>
      <c r="N19" s="221" t="s">
        <v>37</v>
      </c>
      <c r="O19" s="222" t="s">
        <v>340</v>
      </c>
      <c r="P19" s="218" t="s">
        <v>334</v>
      </c>
      <c r="Q19" s="218" t="s">
        <v>341</v>
      </c>
      <c r="R19" s="218" t="s">
        <v>289</v>
      </c>
      <c r="S19" s="224" t="s">
        <v>390</v>
      </c>
      <c r="T19" s="225">
        <f>9/11</f>
        <v>0.81818181818181823</v>
      </c>
      <c r="U19" s="217">
        <v>0.25</v>
      </c>
      <c r="V19" s="217">
        <v>0.25</v>
      </c>
      <c r="W19" s="249" t="s">
        <v>896</v>
      </c>
      <c r="X19" s="266">
        <v>0.25</v>
      </c>
      <c r="Y19" s="16"/>
      <c r="Z19" s="254">
        <f>(X19+V19)</f>
        <v>0.5</v>
      </c>
      <c r="AA19" s="221" t="s">
        <v>1034</v>
      </c>
      <c r="AB19" s="217">
        <v>0.25</v>
      </c>
      <c r="AC19" s="254">
        <f>(AB19+Z19)</f>
        <v>0.75</v>
      </c>
      <c r="AD19" s="221" t="s">
        <v>1080</v>
      </c>
      <c r="AE19" s="217">
        <v>0.25</v>
      </c>
      <c r="AF19" s="254">
        <f>(AE19+AC19)</f>
        <v>1</v>
      </c>
      <c r="AG19" s="215" t="s">
        <v>1249</v>
      </c>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c r="BI19" s="19"/>
      <c r="BJ19" s="19"/>
      <c r="BK19" s="19"/>
      <c r="BL19" s="19"/>
      <c r="BM19" s="19"/>
      <c r="BN19" s="19"/>
      <c r="BO19" s="19"/>
      <c r="BP19" s="19"/>
      <c r="BQ19" s="19"/>
      <c r="BR19" s="19"/>
      <c r="BS19" s="19"/>
      <c r="BT19" s="19"/>
      <c r="BU19" s="19"/>
      <c r="BV19" s="19"/>
      <c r="BW19" s="19"/>
      <c r="BX19" s="19"/>
      <c r="BY19" s="19"/>
      <c r="BZ19" s="19"/>
      <c r="CA19" s="19"/>
      <c r="CB19" s="19"/>
      <c r="CC19" s="19"/>
      <c r="CD19" s="19"/>
      <c r="CE19" s="19"/>
      <c r="CF19" s="19"/>
      <c r="CG19" s="19"/>
      <c r="CH19" s="19"/>
      <c r="CI19" s="19"/>
      <c r="CJ19" s="19"/>
      <c r="CK19" s="19"/>
      <c r="CL19" s="19"/>
      <c r="CM19" s="19"/>
      <c r="CN19" s="19"/>
      <c r="CO19" s="19"/>
      <c r="CP19" s="19"/>
      <c r="CQ19" s="19"/>
      <c r="CR19" s="19"/>
      <c r="CS19" s="19"/>
      <c r="CT19" s="19"/>
      <c r="CU19" s="19"/>
      <c r="CV19" s="19"/>
      <c r="CW19" s="19"/>
      <c r="CX19" s="19"/>
      <c r="CY19" s="19"/>
      <c r="CZ19" s="19"/>
      <c r="DA19" s="19"/>
      <c r="DB19" s="19"/>
      <c r="DC19" s="19"/>
      <c r="DD19" s="19"/>
      <c r="DE19" s="19"/>
      <c r="DF19" s="19"/>
      <c r="DG19" s="19"/>
      <c r="DH19" s="19"/>
      <c r="DI19" s="19"/>
      <c r="DJ19" s="19"/>
      <c r="DK19" s="19"/>
      <c r="DL19" s="19"/>
      <c r="DM19" s="19"/>
      <c r="DN19" s="19"/>
      <c r="DO19" s="19"/>
      <c r="DP19" s="19"/>
      <c r="DQ19" s="19"/>
      <c r="DR19" s="19"/>
      <c r="DS19" s="19"/>
      <c r="DT19" s="19"/>
      <c r="DU19" s="19"/>
      <c r="DV19" s="19"/>
      <c r="DW19" s="19"/>
      <c r="DX19" s="19"/>
      <c r="DY19" s="19"/>
      <c r="DZ19" s="19"/>
      <c r="EA19" s="19"/>
      <c r="EB19" s="19"/>
      <c r="EC19" s="19"/>
      <c r="ED19" s="19"/>
      <c r="EE19" s="19"/>
      <c r="EF19" s="19"/>
      <c r="EG19" s="19"/>
      <c r="EH19" s="19"/>
      <c r="EI19" s="19"/>
      <c r="EJ19" s="19"/>
      <c r="EK19" s="19"/>
      <c r="EL19" s="19"/>
      <c r="EM19" s="19"/>
      <c r="EN19" s="19"/>
      <c r="EO19" s="19"/>
      <c r="EP19" s="19"/>
      <c r="EQ19" s="19"/>
      <c r="ER19" s="19"/>
      <c r="ES19" s="19"/>
      <c r="ET19" s="19"/>
      <c r="EU19" s="19"/>
      <c r="EV19" s="19"/>
      <c r="EW19" s="19"/>
      <c r="EX19" s="19"/>
      <c r="EY19" s="19"/>
      <c r="EZ19" s="19"/>
      <c r="FA19" s="19"/>
      <c r="FB19" s="19"/>
      <c r="FC19" s="19"/>
      <c r="FD19" s="19"/>
      <c r="FE19" s="19"/>
      <c r="FF19" s="19"/>
      <c r="FG19" s="19"/>
      <c r="FH19" s="19"/>
      <c r="FI19" s="19"/>
      <c r="FJ19" s="19"/>
      <c r="FK19" s="19"/>
      <c r="FL19" s="19"/>
      <c r="FM19" s="19"/>
      <c r="FN19" s="19"/>
      <c r="FO19" s="19"/>
      <c r="FP19" s="19"/>
      <c r="FQ19" s="19"/>
    </row>
    <row r="20" spans="1:265" s="19" customFormat="1" ht="198.75" customHeight="1">
      <c r="A20" s="346">
        <v>6</v>
      </c>
      <c r="B20" s="346" t="s">
        <v>38</v>
      </c>
      <c r="C20" s="346" t="s">
        <v>40</v>
      </c>
      <c r="D20" s="346" t="s">
        <v>39</v>
      </c>
      <c r="E20" s="346" t="s">
        <v>41</v>
      </c>
      <c r="F20" s="346" t="s">
        <v>20</v>
      </c>
      <c r="G20" s="346" t="s">
        <v>13</v>
      </c>
      <c r="H20" s="461" t="s">
        <v>170</v>
      </c>
      <c r="I20" s="346" t="s">
        <v>169</v>
      </c>
      <c r="J20" s="346" t="s">
        <v>23</v>
      </c>
      <c r="K20" s="346" t="s">
        <v>13</v>
      </c>
      <c r="L20" s="346" t="s">
        <v>16</v>
      </c>
      <c r="M20" s="346" t="s">
        <v>24</v>
      </c>
      <c r="N20" s="401" t="s">
        <v>240</v>
      </c>
      <c r="O20" s="401" t="s">
        <v>329</v>
      </c>
      <c r="P20" s="346" t="s">
        <v>334</v>
      </c>
      <c r="Q20" s="346" t="s">
        <v>342</v>
      </c>
      <c r="R20" s="346" t="s">
        <v>290</v>
      </c>
      <c r="S20" s="414" t="s">
        <v>391</v>
      </c>
      <c r="T20" s="226">
        <v>0.7</v>
      </c>
      <c r="U20" s="400">
        <v>0.25</v>
      </c>
      <c r="V20" s="400">
        <v>0.25</v>
      </c>
      <c r="W20" s="377" t="s">
        <v>897</v>
      </c>
      <c r="X20" s="330">
        <v>0.25</v>
      </c>
      <c r="Y20" s="16"/>
      <c r="Z20" s="338">
        <f>(X20+V20)</f>
        <v>0.5</v>
      </c>
      <c r="AA20" s="346" t="s">
        <v>1035</v>
      </c>
      <c r="AB20" s="336">
        <v>0.25</v>
      </c>
      <c r="AC20" s="338">
        <f>(A20+AB20)</f>
        <v>6.25</v>
      </c>
      <c r="AD20" s="346" t="s">
        <v>1046</v>
      </c>
      <c r="AE20" s="336">
        <v>0.25</v>
      </c>
      <c r="AF20" s="338">
        <f>(AE19+AC19)</f>
        <v>1</v>
      </c>
      <c r="AG20" s="346" t="s">
        <v>1046</v>
      </c>
    </row>
    <row r="21" spans="1:265" s="19" customFormat="1" ht="72" customHeight="1">
      <c r="A21" s="357"/>
      <c r="B21" s="357"/>
      <c r="C21" s="357"/>
      <c r="D21" s="357"/>
      <c r="E21" s="357"/>
      <c r="F21" s="357"/>
      <c r="G21" s="357"/>
      <c r="H21" s="462"/>
      <c r="I21" s="357"/>
      <c r="J21" s="357"/>
      <c r="K21" s="357"/>
      <c r="L21" s="357"/>
      <c r="M21" s="357"/>
      <c r="N21" s="403"/>
      <c r="O21" s="403"/>
      <c r="P21" s="385"/>
      <c r="Q21" s="357"/>
      <c r="R21" s="357"/>
      <c r="S21" s="411"/>
      <c r="T21" s="226">
        <v>1</v>
      </c>
      <c r="U21" s="371"/>
      <c r="V21" s="371"/>
      <c r="W21" s="379"/>
      <c r="X21" s="358"/>
      <c r="Y21" s="16"/>
      <c r="Z21" s="339"/>
      <c r="AA21" s="357"/>
      <c r="AB21" s="343"/>
      <c r="AC21" s="339"/>
      <c r="AD21" s="357"/>
      <c r="AE21" s="343"/>
      <c r="AF21" s="339"/>
      <c r="AG21" s="357"/>
    </row>
    <row r="22" spans="1:265" s="19" customFormat="1" ht="35.25" customHeight="1">
      <c r="A22" s="347"/>
      <c r="B22" s="357"/>
      <c r="C22" s="357"/>
      <c r="D22" s="357"/>
      <c r="E22" s="357"/>
      <c r="F22" s="357"/>
      <c r="G22" s="357"/>
      <c r="H22" s="463"/>
      <c r="I22" s="357"/>
      <c r="J22" s="357"/>
      <c r="K22" s="357"/>
      <c r="L22" s="357"/>
      <c r="M22" s="357"/>
      <c r="N22" s="402"/>
      <c r="O22" s="402"/>
      <c r="P22" s="383"/>
      <c r="Q22" s="347"/>
      <c r="R22" s="357"/>
      <c r="S22" s="413"/>
      <c r="T22" s="226">
        <v>0.5</v>
      </c>
      <c r="U22" s="371"/>
      <c r="V22" s="371"/>
      <c r="W22" s="378"/>
      <c r="X22" s="331"/>
      <c r="Y22" s="16"/>
      <c r="Z22" s="340"/>
      <c r="AA22" s="347"/>
      <c r="AB22" s="337"/>
      <c r="AC22" s="340"/>
      <c r="AD22" s="347"/>
      <c r="AE22" s="337"/>
      <c r="AF22" s="340"/>
      <c r="AG22" s="347"/>
    </row>
    <row r="23" spans="1:265" s="19" customFormat="1" ht="98.25" customHeight="1">
      <c r="A23" s="346">
        <v>7</v>
      </c>
      <c r="B23" s="346" t="s">
        <v>38</v>
      </c>
      <c r="C23" s="346" t="s">
        <v>43</v>
      </c>
      <c r="D23" s="346" t="s">
        <v>42</v>
      </c>
      <c r="E23" s="346" t="s">
        <v>44</v>
      </c>
      <c r="F23" s="346" t="s">
        <v>20</v>
      </c>
      <c r="G23" s="346" t="s">
        <v>16</v>
      </c>
      <c r="H23" s="479" t="s">
        <v>16</v>
      </c>
      <c r="I23" s="346" t="s">
        <v>45</v>
      </c>
      <c r="J23" s="346" t="s">
        <v>23</v>
      </c>
      <c r="K23" s="346" t="s">
        <v>16</v>
      </c>
      <c r="L23" s="405" t="s">
        <v>17</v>
      </c>
      <c r="M23" s="346" t="s">
        <v>24</v>
      </c>
      <c r="N23" s="401" t="s">
        <v>241</v>
      </c>
      <c r="O23" s="401" t="s">
        <v>328</v>
      </c>
      <c r="P23" s="346" t="s">
        <v>334</v>
      </c>
      <c r="Q23" s="346" t="s">
        <v>342</v>
      </c>
      <c r="R23" s="346" t="s">
        <v>290</v>
      </c>
      <c r="S23" s="414" t="s">
        <v>391</v>
      </c>
      <c r="T23" s="227">
        <v>0.8</v>
      </c>
      <c r="U23" s="336">
        <v>0.25</v>
      </c>
      <c r="V23" s="336">
        <v>0.25</v>
      </c>
      <c r="W23" s="380" t="s">
        <v>898</v>
      </c>
      <c r="X23" s="330">
        <v>0.25</v>
      </c>
      <c r="Y23" s="16"/>
      <c r="Z23" s="330">
        <f>(X23+V23)</f>
        <v>0.5</v>
      </c>
      <c r="AA23" s="341" t="s">
        <v>970</v>
      </c>
      <c r="AB23" s="330">
        <v>0.25</v>
      </c>
      <c r="AC23" s="330">
        <f>(Z23+AB23)</f>
        <v>0.75</v>
      </c>
      <c r="AD23" s="346" t="s">
        <v>970</v>
      </c>
      <c r="AE23" s="330">
        <v>0.25</v>
      </c>
      <c r="AF23" s="330">
        <f>(AC23+AE23)</f>
        <v>1</v>
      </c>
      <c r="AG23" s="346" t="s">
        <v>970</v>
      </c>
    </row>
    <row r="24" spans="1:265" s="19" customFormat="1" ht="14.25" customHeight="1" thickBot="1">
      <c r="A24" s="347"/>
      <c r="B24" s="347"/>
      <c r="C24" s="347"/>
      <c r="D24" s="347"/>
      <c r="E24" s="347"/>
      <c r="F24" s="347"/>
      <c r="G24" s="347"/>
      <c r="H24" s="383"/>
      <c r="I24" s="347"/>
      <c r="J24" s="347"/>
      <c r="K24" s="347"/>
      <c r="L24" s="385"/>
      <c r="M24" s="347"/>
      <c r="N24" s="402"/>
      <c r="O24" s="402"/>
      <c r="P24" s="383"/>
      <c r="Q24" s="347"/>
      <c r="R24" s="347"/>
      <c r="S24" s="413"/>
      <c r="T24" s="226">
        <v>1</v>
      </c>
      <c r="U24" s="347"/>
      <c r="V24" s="347"/>
      <c r="W24" s="380"/>
      <c r="X24" s="331"/>
      <c r="Y24" s="16"/>
      <c r="Z24" s="337"/>
      <c r="AA24" s="342"/>
      <c r="AB24" s="356"/>
      <c r="AC24" s="337"/>
      <c r="AD24" s="347"/>
      <c r="AE24" s="356"/>
      <c r="AF24" s="337"/>
      <c r="AG24" s="347"/>
    </row>
    <row r="25" spans="1:265" s="19" customFormat="1" ht="187.5" customHeight="1">
      <c r="A25" s="213">
        <v>8</v>
      </c>
      <c r="B25" s="215" t="s">
        <v>38</v>
      </c>
      <c r="C25" s="228" t="s">
        <v>47</v>
      </c>
      <c r="D25" s="215" t="s">
        <v>46</v>
      </c>
      <c r="E25" s="213" t="s">
        <v>48</v>
      </c>
      <c r="F25" s="213" t="s">
        <v>20</v>
      </c>
      <c r="G25" s="213" t="s">
        <v>13</v>
      </c>
      <c r="H25" s="209" t="s">
        <v>170</v>
      </c>
      <c r="I25" s="213" t="s">
        <v>163</v>
      </c>
      <c r="J25" s="213" t="s">
        <v>23</v>
      </c>
      <c r="K25" s="213" t="s">
        <v>13</v>
      </c>
      <c r="L25" s="209" t="s">
        <v>170</v>
      </c>
      <c r="M25" s="213" t="s">
        <v>24</v>
      </c>
      <c r="N25" s="221" t="s">
        <v>171</v>
      </c>
      <c r="O25" s="229" t="s">
        <v>344</v>
      </c>
      <c r="P25" s="213" t="s">
        <v>334</v>
      </c>
      <c r="Q25" s="213" t="s">
        <v>343</v>
      </c>
      <c r="R25" s="213" t="s">
        <v>290</v>
      </c>
      <c r="S25" s="230" t="s">
        <v>392</v>
      </c>
      <c r="T25" s="226">
        <v>1</v>
      </c>
      <c r="U25" s="217">
        <v>0.25</v>
      </c>
      <c r="V25" s="217">
        <v>0.25</v>
      </c>
      <c r="W25" s="248" t="s">
        <v>899</v>
      </c>
      <c r="X25" s="217">
        <v>0.25</v>
      </c>
      <c r="Y25" s="248"/>
      <c r="Z25" s="226">
        <f>(X25+V25)</f>
        <v>0.5</v>
      </c>
      <c r="AA25" s="215" t="s">
        <v>1081</v>
      </c>
      <c r="AB25" s="217">
        <v>0.25</v>
      </c>
      <c r="AC25" s="226">
        <f>(Z25+AB25)</f>
        <v>0.75</v>
      </c>
      <c r="AD25" s="215" t="s">
        <v>1082</v>
      </c>
      <c r="AE25" s="217">
        <v>0.25</v>
      </c>
      <c r="AF25" s="226">
        <f>(AC25+AE25)</f>
        <v>1</v>
      </c>
      <c r="AG25" s="215" t="s">
        <v>1250</v>
      </c>
    </row>
    <row r="26" spans="1:265" s="12" customFormat="1" ht="93" customHeight="1">
      <c r="A26" s="405">
        <v>9</v>
      </c>
      <c r="B26" s="405" t="s">
        <v>49</v>
      </c>
      <c r="C26" s="405" t="s">
        <v>196</v>
      </c>
      <c r="D26" s="405" t="s">
        <v>50</v>
      </c>
      <c r="E26" s="405" t="s">
        <v>51</v>
      </c>
      <c r="F26" s="405" t="s">
        <v>52</v>
      </c>
      <c r="G26" s="405" t="s">
        <v>16</v>
      </c>
      <c r="H26" s="405" t="s">
        <v>17</v>
      </c>
      <c r="I26" s="405" t="s">
        <v>195</v>
      </c>
      <c r="J26" s="405" t="s">
        <v>53</v>
      </c>
      <c r="K26" s="405" t="s">
        <v>16</v>
      </c>
      <c r="L26" s="405" t="s">
        <v>17</v>
      </c>
      <c r="M26" s="405" t="s">
        <v>1</v>
      </c>
      <c r="N26" s="401" t="s">
        <v>242</v>
      </c>
      <c r="O26" s="404" t="s">
        <v>327</v>
      </c>
      <c r="P26" s="405" t="s">
        <v>334</v>
      </c>
      <c r="Q26" s="405" t="s">
        <v>345</v>
      </c>
      <c r="R26" s="405" t="s">
        <v>291</v>
      </c>
      <c r="S26" s="414" t="s">
        <v>393</v>
      </c>
      <c r="T26" s="214">
        <v>1</v>
      </c>
      <c r="U26" s="400">
        <v>0.25</v>
      </c>
      <c r="V26" s="400">
        <v>0.25</v>
      </c>
      <c r="W26" s="380" t="s">
        <v>900</v>
      </c>
      <c r="X26" s="336">
        <v>0.25</v>
      </c>
      <c r="Y26" s="346" t="s">
        <v>961</v>
      </c>
      <c r="Z26" s="336">
        <f>(X26+V26)</f>
        <v>0.5</v>
      </c>
      <c r="AA26" s="371" t="s">
        <v>1031</v>
      </c>
      <c r="AB26" s="336">
        <v>0.25</v>
      </c>
      <c r="AC26" s="336">
        <f>(Z26+AB26)</f>
        <v>0.75</v>
      </c>
      <c r="AD26" s="371" t="s">
        <v>1083</v>
      </c>
      <c r="AE26" s="336">
        <v>0.25</v>
      </c>
      <c r="AF26" s="336">
        <f>(AC26+AE26)</f>
        <v>1</v>
      </c>
      <c r="AG26" s="371" t="s">
        <v>1251</v>
      </c>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c r="BI26" s="19"/>
      <c r="BJ26" s="19"/>
      <c r="BK26" s="19"/>
      <c r="BL26" s="19"/>
      <c r="BM26" s="19"/>
      <c r="BN26" s="19"/>
      <c r="BO26" s="19"/>
      <c r="BP26" s="19"/>
      <c r="BQ26" s="19"/>
      <c r="BR26" s="19"/>
      <c r="BS26" s="19"/>
      <c r="BT26" s="19"/>
      <c r="BU26" s="19"/>
      <c r="BV26" s="19"/>
      <c r="BW26" s="19"/>
      <c r="BX26" s="19"/>
      <c r="BY26" s="19"/>
      <c r="BZ26" s="19"/>
      <c r="CA26" s="19"/>
      <c r="CB26" s="19"/>
      <c r="CC26" s="19"/>
      <c r="CD26" s="19"/>
      <c r="CE26" s="19"/>
      <c r="CF26" s="19"/>
      <c r="CG26" s="19"/>
      <c r="CH26" s="19"/>
      <c r="CI26" s="19"/>
      <c r="CJ26" s="19"/>
      <c r="CK26" s="19"/>
      <c r="CL26" s="19"/>
      <c r="CM26" s="19"/>
      <c r="CN26" s="19"/>
      <c r="CO26" s="19"/>
      <c r="CP26" s="19"/>
      <c r="CQ26" s="19"/>
      <c r="CR26" s="19"/>
      <c r="CS26" s="19"/>
      <c r="CT26" s="19"/>
      <c r="CU26" s="19"/>
      <c r="CV26" s="19"/>
      <c r="CW26" s="19"/>
      <c r="CX26" s="19"/>
      <c r="CY26" s="19"/>
      <c r="CZ26" s="19"/>
      <c r="DA26" s="19"/>
      <c r="DB26" s="19"/>
      <c r="DC26" s="19"/>
      <c r="DD26" s="19"/>
      <c r="DE26" s="19"/>
      <c r="DF26" s="19"/>
      <c r="DG26" s="19"/>
      <c r="DH26" s="19"/>
      <c r="DI26" s="19"/>
      <c r="DJ26" s="19"/>
      <c r="DK26" s="19"/>
      <c r="DL26" s="19"/>
      <c r="DM26" s="19"/>
      <c r="DN26" s="19"/>
      <c r="DO26" s="19"/>
      <c r="DP26" s="19"/>
      <c r="DQ26" s="19"/>
      <c r="DR26" s="19"/>
      <c r="DS26" s="19"/>
      <c r="DT26" s="19"/>
      <c r="DU26" s="19"/>
      <c r="DV26" s="19"/>
      <c r="DW26" s="19"/>
      <c r="DX26" s="19"/>
      <c r="DY26" s="19"/>
      <c r="DZ26" s="19"/>
      <c r="EA26" s="19"/>
      <c r="EB26" s="19"/>
      <c r="EC26" s="19"/>
      <c r="ED26" s="19"/>
      <c r="EE26" s="19"/>
      <c r="EF26" s="19"/>
      <c r="EG26" s="19"/>
      <c r="EH26" s="19"/>
      <c r="EI26" s="19"/>
      <c r="EJ26" s="19"/>
      <c r="EK26" s="19"/>
      <c r="EL26" s="19"/>
      <c r="EM26" s="19"/>
      <c r="EN26" s="19"/>
      <c r="EO26" s="19"/>
      <c r="EP26" s="19"/>
      <c r="EQ26" s="19"/>
      <c r="ER26" s="19"/>
      <c r="ES26" s="19"/>
      <c r="ET26" s="19"/>
      <c r="EU26" s="19"/>
      <c r="EV26" s="19"/>
      <c r="EW26" s="19"/>
      <c r="EX26" s="19"/>
      <c r="EY26" s="19"/>
      <c r="EZ26" s="19"/>
      <c r="FA26" s="19"/>
      <c r="FB26" s="19"/>
      <c r="FC26" s="19"/>
      <c r="FD26" s="19"/>
      <c r="FE26" s="19"/>
      <c r="FF26" s="19"/>
      <c r="FG26" s="19"/>
      <c r="FH26" s="19"/>
      <c r="FI26" s="19"/>
      <c r="FJ26" s="19"/>
      <c r="FK26" s="19"/>
      <c r="FL26" s="19"/>
      <c r="FM26" s="19"/>
      <c r="FN26" s="19"/>
      <c r="FO26" s="19"/>
      <c r="FP26" s="19"/>
      <c r="FQ26" s="19"/>
    </row>
    <row r="27" spans="1:265" s="12" customFormat="1" ht="45.75" customHeight="1">
      <c r="A27" s="385"/>
      <c r="B27" s="385"/>
      <c r="C27" s="385"/>
      <c r="D27" s="385"/>
      <c r="E27" s="385"/>
      <c r="F27" s="385"/>
      <c r="G27" s="385"/>
      <c r="H27" s="385"/>
      <c r="I27" s="385"/>
      <c r="J27" s="385"/>
      <c r="K27" s="385"/>
      <c r="L27" s="385"/>
      <c r="M27" s="385"/>
      <c r="N27" s="403"/>
      <c r="O27" s="403"/>
      <c r="P27" s="385"/>
      <c r="Q27" s="385"/>
      <c r="R27" s="385"/>
      <c r="S27" s="409"/>
      <c r="T27" s="470">
        <v>1</v>
      </c>
      <c r="U27" s="371"/>
      <c r="V27" s="371"/>
      <c r="W27" s="380"/>
      <c r="X27" s="373"/>
      <c r="Y27" s="357"/>
      <c r="Z27" s="343"/>
      <c r="AA27" s="371"/>
      <c r="AB27" s="373"/>
      <c r="AC27" s="343"/>
      <c r="AD27" s="371"/>
      <c r="AE27" s="373"/>
      <c r="AF27" s="343"/>
      <c r="AG27" s="371"/>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c r="BH27" s="19"/>
      <c r="BI27" s="19"/>
      <c r="BJ27" s="19"/>
      <c r="BK27" s="19"/>
      <c r="BL27" s="19"/>
      <c r="BM27" s="19"/>
      <c r="BN27" s="19"/>
      <c r="BO27" s="19"/>
      <c r="BP27" s="19"/>
      <c r="BQ27" s="19"/>
      <c r="BR27" s="19"/>
      <c r="BS27" s="19"/>
      <c r="BT27" s="19"/>
      <c r="BU27" s="19"/>
      <c r="BV27" s="19"/>
      <c r="BW27" s="19"/>
      <c r="BX27" s="19"/>
      <c r="BY27" s="19"/>
      <c r="BZ27" s="19"/>
      <c r="CA27" s="19"/>
      <c r="CB27" s="19"/>
      <c r="CC27" s="19"/>
      <c r="CD27" s="19"/>
      <c r="CE27" s="19"/>
      <c r="CF27" s="19"/>
      <c r="CG27" s="19"/>
      <c r="CH27" s="19"/>
      <c r="CI27" s="19"/>
      <c r="CJ27" s="19"/>
      <c r="CK27" s="19"/>
      <c r="CL27" s="19"/>
      <c r="CM27" s="19"/>
      <c r="CN27" s="19"/>
      <c r="CO27" s="19"/>
      <c r="CP27" s="19"/>
      <c r="CQ27" s="19"/>
      <c r="CR27" s="19"/>
      <c r="CS27" s="19"/>
      <c r="CT27" s="19"/>
      <c r="CU27" s="19"/>
      <c r="CV27" s="19"/>
      <c r="CW27" s="19"/>
      <c r="CX27" s="19"/>
      <c r="CY27" s="19"/>
      <c r="CZ27" s="19"/>
      <c r="DA27" s="19"/>
      <c r="DB27" s="19"/>
      <c r="DC27" s="19"/>
      <c r="DD27" s="19"/>
      <c r="DE27" s="19"/>
      <c r="DF27" s="19"/>
      <c r="DG27" s="19"/>
      <c r="DH27" s="19"/>
      <c r="DI27" s="19"/>
      <c r="DJ27" s="19"/>
      <c r="DK27" s="19"/>
      <c r="DL27" s="19"/>
      <c r="DM27" s="19"/>
      <c r="DN27" s="19"/>
      <c r="DO27" s="19"/>
      <c r="DP27" s="19"/>
      <c r="DQ27" s="19"/>
      <c r="DR27" s="19"/>
      <c r="DS27" s="19"/>
      <c r="DT27" s="19"/>
      <c r="DU27" s="19"/>
      <c r="DV27" s="19"/>
      <c r="DW27" s="19"/>
      <c r="DX27" s="19"/>
      <c r="DY27" s="19"/>
      <c r="DZ27" s="19"/>
      <c r="EA27" s="19"/>
      <c r="EB27" s="19"/>
      <c r="EC27" s="19"/>
      <c r="ED27" s="19"/>
      <c r="EE27" s="19"/>
      <c r="EF27" s="19"/>
      <c r="EG27" s="19"/>
      <c r="EH27" s="19"/>
      <c r="EI27" s="19"/>
      <c r="EJ27" s="19"/>
      <c r="EK27" s="19"/>
      <c r="EL27" s="19"/>
      <c r="EM27" s="19"/>
      <c r="EN27" s="19"/>
      <c r="EO27" s="19"/>
      <c r="EP27" s="19"/>
      <c r="EQ27" s="19"/>
      <c r="ER27" s="19"/>
      <c r="ES27" s="19"/>
      <c r="ET27" s="19"/>
      <c r="EU27" s="19"/>
      <c r="EV27" s="19"/>
      <c r="EW27" s="19"/>
      <c r="EX27" s="19"/>
      <c r="EY27" s="19"/>
      <c r="EZ27" s="19"/>
      <c r="FA27" s="19"/>
      <c r="FB27" s="19"/>
      <c r="FC27" s="19"/>
      <c r="FD27" s="19"/>
      <c r="FE27" s="19"/>
      <c r="FF27" s="19"/>
      <c r="FG27" s="19"/>
      <c r="FH27" s="19"/>
      <c r="FI27" s="19"/>
      <c r="FJ27" s="19"/>
      <c r="FK27" s="19"/>
      <c r="FL27" s="19"/>
      <c r="FM27" s="19"/>
      <c r="FN27" s="19"/>
      <c r="FO27" s="19"/>
      <c r="FP27" s="19"/>
      <c r="FQ27" s="19"/>
    </row>
    <row r="28" spans="1:265" s="12" customFormat="1" ht="6.75" customHeight="1">
      <c r="A28" s="383"/>
      <c r="B28" s="383"/>
      <c r="C28" s="383"/>
      <c r="D28" s="383"/>
      <c r="E28" s="383"/>
      <c r="F28" s="383"/>
      <c r="G28" s="383"/>
      <c r="H28" s="383"/>
      <c r="I28" s="383"/>
      <c r="J28" s="383"/>
      <c r="K28" s="383"/>
      <c r="L28" s="383"/>
      <c r="M28" s="383"/>
      <c r="N28" s="402"/>
      <c r="O28" s="402"/>
      <c r="P28" s="383"/>
      <c r="Q28" s="383"/>
      <c r="R28" s="383"/>
      <c r="S28" s="410"/>
      <c r="T28" s="471"/>
      <c r="U28" s="371"/>
      <c r="V28" s="371"/>
      <c r="W28" s="380"/>
      <c r="X28" s="374"/>
      <c r="Y28" s="347"/>
      <c r="Z28" s="337"/>
      <c r="AA28" s="371"/>
      <c r="AB28" s="374"/>
      <c r="AC28" s="337"/>
      <c r="AD28" s="371"/>
      <c r="AE28" s="374"/>
      <c r="AF28" s="337"/>
      <c r="AG28" s="371"/>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c r="BI28" s="19"/>
      <c r="BJ28" s="19"/>
      <c r="BK28" s="19"/>
      <c r="BL28" s="19"/>
      <c r="BM28" s="19"/>
      <c r="BN28" s="19"/>
      <c r="BO28" s="19"/>
      <c r="BP28" s="19"/>
      <c r="BQ28" s="19"/>
      <c r="BR28" s="19"/>
      <c r="BS28" s="19"/>
      <c r="BT28" s="19"/>
      <c r="BU28" s="19"/>
      <c r="BV28" s="19"/>
      <c r="BW28" s="19"/>
      <c r="BX28" s="19"/>
      <c r="BY28" s="19"/>
      <c r="BZ28" s="19"/>
      <c r="CA28" s="19"/>
      <c r="CB28" s="19"/>
      <c r="CC28" s="19"/>
      <c r="CD28" s="19"/>
      <c r="CE28" s="19"/>
      <c r="CF28" s="19"/>
      <c r="CG28" s="19"/>
      <c r="CH28" s="19"/>
      <c r="CI28" s="19"/>
      <c r="CJ28" s="19"/>
      <c r="CK28" s="19"/>
      <c r="CL28" s="19"/>
      <c r="CM28" s="19"/>
      <c r="CN28" s="19"/>
      <c r="CO28" s="19"/>
      <c r="CP28" s="19"/>
      <c r="CQ28" s="19"/>
      <c r="CR28" s="19"/>
      <c r="CS28" s="19"/>
      <c r="CT28" s="19"/>
      <c r="CU28" s="19"/>
      <c r="CV28" s="19"/>
      <c r="CW28" s="19"/>
      <c r="CX28" s="19"/>
      <c r="CY28" s="19"/>
      <c r="CZ28" s="19"/>
      <c r="DA28" s="19"/>
      <c r="DB28" s="19"/>
      <c r="DC28" s="19"/>
      <c r="DD28" s="19"/>
      <c r="DE28" s="19"/>
      <c r="DF28" s="19"/>
      <c r="DG28" s="19"/>
      <c r="DH28" s="19"/>
      <c r="DI28" s="19"/>
      <c r="DJ28" s="19"/>
      <c r="DK28" s="19"/>
      <c r="DL28" s="19"/>
      <c r="DM28" s="19"/>
      <c r="DN28" s="19"/>
      <c r="DO28" s="19"/>
      <c r="DP28" s="19"/>
      <c r="DQ28" s="19"/>
      <c r="DR28" s="19"/>
      <c r="DS28" s="19"/>
      <c r="DT28" s="19"/>
      <c r="DU28" s="19"/>
      <c r="DV28" s="19"/>
      <c r="DW28" s="19"/>
      <c r="DX28" s="19"/>
      <c r="DY28" s="19"/>
      <c r="DZ28" s="19"/>
      <c r="EA28" s="19"/>
      <c r="EB28" s="19"/>
      <c r="EC28" s="19"/>
      <c r="ED28" s="19"/>
      <c r="EE28" s="19"/>
      <c r="EF28" s="19"/>
      <c r="EG28" s="19"/>
      <c r="EH28" s="19"/>
      <c r="EI28" s="19"/>
      <c r="EJ28" s="19"/>
      <c r="EK28" s="19"/>
      <c r="EL28" s="19"/>
      <c r="EM28" s="19"/>
      <c r="EN28" s="19"/>
      <c r="EO28" s="19"/>
      <c r="EP28" s="19"/>
      <c r="EQ28" s="19"/>
      <c r="ER28" s="19"/>
      <c r="ES28" s="19"/>
      <c r="ET28" s="19"/>
      <c r="EU28" s="19"/>
      <c r="EV28" s="19"/>
      <c r="EW28" s="19"/>
      <c r="EX28" s="19"/>
      <c r="EY28" s="19"/>
      <c r="EZ28" s="19"/>
      <c r="FA28" s="19"/>
      <c r="FB28" s="19"/>
      <c r="FC28" s="19"/>
      <c r="FD28" s="19"/>
      <c r="FE28" s="19"/>
      <c r="FF28" s="19"/>
      <c r="FG28" s="19"/>
      <c r="FH28" s="19"/>
      <c r="FI28" s="19"/>
      <c r="FJ28" s="19"/>
      <c r="FK28" s="19"/>
      <c r="FL28" s="19"/>
      <c r="FM28" s="19"/>
      <c r="FN28" s="19"/>
      <c r="FO28" s="19"/>
      <c r="FP28" s="19"/>
      <c r="FQ28" s="19"/>
    </row>
    <row r="29" spans="1:265" s="12" customFormat="1" ht="90" customHeight="1">
      <c r="A29" s="405">
        <v>10</v>
      </c>
      <c r="B29" s="405" t="s">
        <v>49</v>
      </c>
      <c r="C29" s="405" t="s">
        <v>55</v>
      </c>
      <c r="D29" s="405" t="s">
        <v>54</v>
      </c>
      <c r="E29" s="405" t="s">
        <v>197</v>
      </c>
      <c r="F29" s="405" t="s">
        <v>20</v>
      </c>
      <c r="G29" s="405" t="s">
        <v>16</v>
      </c>
      <c r="H29" s="464" t="s">
        <v>16</v>
      </c>
      <c r="I29" s="405" t="s">
        <v>187</v>
      </c>
      <c r="J29" s="405" t="s">
        <v>53</v>
      </c>
      <c r="K29" s="405" t="s">
        <v>16</v>
      </c>
      <c r="L29" s="405" t="s">
        <v>17</v>
      </c>
      <c r="M29" s="405" t="s">
        <v>56</v>
      </c>
      <c r="N29" s="404" t="s">
        <v>243</v>
      </c>
      <c r="O29" s="404" t="s">
        <v>327</v>
      </c>
      <c r="P29" s="405" t="s">
        <v>334</v>
      </c>
      <c r="Q29" s="405" t="s">
        <v>346</v>
      </c>
      <c r="R29" s="405" t="s">
        <v>291</v>
      </c>
      <c r="S29" s="408" t="s">
        <v>394</v>
      </c>
      <c r="T29" s="214">
        <f>207/210</f>
        <v>0.98571428571428577</v>
      </c>
      <c r="U29" s="400">
        <v>0.25</v>
      </c>
      <c r="V29" s="400">
        <v>0.25</v>
      </c>
      <c r="W29" s="380" t="s">
        <v>947</v>
      </c>
      <c r="X29" s="336">
        <v>0.25</v>
      </c>
      <c r="Y29" s="346" t="s">
        <v>962</v>
      </c>
      <c r="Z29" s="336">
        <f>(X29+V29)</f>
        <v>0.5</v>
      </c>
      <c r="AA29" s="371" t="s">
        <v>1030</v>
      </c>
      <c r="AB29" s="336">
        <v>0.25</v>
      </c>
      <c r="AC29" s="336">
        <f>(Z29+AB29)</f>
        <v>0.75</v>
      </c>
      <c r="AD29" s="371" t="s">
        <v>1084</v>
      </c>
      <c r="AE29" s="336">
        <v>0.25</v>
      </c>
      <c r="AF29" s="336">
        <f>(AC29+AE29)</f>
        <v>1</v>
      </c>
      <c r="AG29" s="371" t="s">
        <v>1252</v>
      </c>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c r="BH29" s="19"/>
      <c r="BI29" s="19"/>
      <c r="BJ29" s="19"/>
      <c r="BK29" s="19"/>
      <c r="BL29" s="19"/>
      <c r="BM29" s="19"/>
      <c r="BN29" s="19"/>
      <c r="BO29" s="19"/>
      <c r="BP29" s="19"/>
      <c r="BQ29" s="19"/>
      <c r="BR29" s="19"/>
      <c r="BS29" s="19"/>
      <c r="BT29" s="19"/>
      <c r="BU29" s="19"/>
      <c r="BV29" s="19"/>
      <c r="BW29" s="19"/>
      <c r="BX29" s="19"/>
      <c r="BY29" s="19"/>
      <c r="BZ29" s="19"/>
      <c r="CA29" s="19"/>
      <c r="CB29" s="19"/>
      <c r="CC29" s="19"/>
      <c r="CD29" s="19"/>
      <c r="CE29" s="19"/>
      <c r="CF29" s="19"/>
      <c r="CG29" s="19"/>
      <c r="CH29" s="19"/>
      <c r="CI29" s="19"/>
      <c r="CJ29" s="19"/>
      <c r="CK29" s="19"/>
      <c r="CL29" s="19"/>
      <c r="CM29" s="19"/>
      <c r="CN29" s="19"/>
      <c r="CO29" s="19"/>
      <c r="CP29" s="19"/>
      <c r="CQ29" s="19"/>
      <c r="CR29" s="19"/>
      <c r="CS29" s="19"/>
      <c r="CT29" s="19"/>
      <c r="CU29" s="19"/>
      <c r="CV29" s="19"/>
      <c r="CW29" s="19"/>
      <c r="CX29" s="19"/>
      <c r="CY29" s="19"/>
      <c r="CZ29" s="19"/>
      <c r="DA29" s="19"/>
      <c r="DB29" s="19"/>
      <c r="DC29" s="19"/>
      <c r="DD29" s="19"/>
      <c r="DE29" s="19"/>
      <c r="DF29" s="19"/>
      <c r="DG29" s="19"/>
      <c r="DH29" s="19"/>
      <c r="DI29" s="19"/>
      <c r="DJ29" s="19"/>
      <c r="DK29" s="19"/>
      <c r="DL29" s="19"/>
      <c r="DM29" s="19"/>
      <c r="DN29" s="19"/>
      <c r="DO29" s="19"/>
      <c r="DP29" s="19"/>
      <c r="DQ29" s="19"/>
      <c r="DR29" s="19"/>
      <c r="DS29" s="19"/>
      <c r="DT29" s="19"/>
      <c r="DU29" s="19"/>
      <c r="DV29" s="19"/>
      <c r="DW29" s="19"/>
      <c r="DX29" s="19"/>
      <c r="DY29" s="19"/>
      <c r="DZ29" s="19"/>
      <c r="EA29" s="19"/>
      <c r="EB29" s="19"/>
      <c r="EC29" s="19"/>
      <c r="ED29" s="19"/>
      <c r="EE29" s="19"/>
      <c r="EF29" s="19"/>
      <c r="EG29" s="19"/>
      <c r="EH29" s="19"/>
      <c r="EI29" s="19"/>
      <c r="EJ29" s="19"/>
      <c r="EK29" s="19"/>
      <c r="EL29" s="19"/>
      <c r="EM29" s="19"/>
      <c r="EN29" s="19"/>
      <c r="EO29" s="19"/>
      <c r="EP29" s="19"/>
      <c r="EQ29" s="19"/>
      <c r="ER29" s="19"/>
      <c r="ES29" s="19"/>
      <c r="ET29" s="19"/>
      <c r="EU29" s="19"/>
      <c r="EV29" s="19"/>
      <c r="EW29" s="19"/>
      <c r="EX29" s="19"/>
      <c r="EY29" s="19"/>
      <c r="EZ29" s="19"/>
      <c r="FA29" s="19"/>
      <c r="FB29" s="19"/>
      <c r="FC29" s="19"/>
      <c r="FD29" s="19"/>
      <c r="FE29" s="19"/>
      <c r="FF29" s="19"/>
      <c r="FG29" s="19"/>
      <c r="FH29" s="19"/>
      <c r="FI29" s="19"/>
      <c r="FJ29" s="19"/>
      <c r="FK29" s="19"/>
      <c r="FL29" s="19"/>
      <c r="FM29" s="19"/>
      <c r="FN29" s="19"/>
      <c r="FO29" s="19"/>
      <c r="FP29" s="19"/>
      <c r="FQ29" s="19"/>
      <c r="FR29" s="19"/>
      <c r="FS29" s="19"/>
      <c r="FT29" s="19"/>
      <c r="FU29" s="19"/>
      <c r="FV29" s="19"/>
      <c r="FW29" s="19"/>
      <c r="FX29" s="19"/>
      <c r="FY29" s="19"/>
      <c r="FZ29" s="19"/>
      <c r="GA29" s="19"/>
      <c r="GB29" s="19"/>
      <c r="GC29" s="19"/>
      <c r="GD29" s="19"/>
      <c r="GE29" s="19"/>
      <c r="GF29" s="19"/>
      <c r="GG29" s="19"/>
      <c r="GH29" s="19"/>
      <c r="GI29" s="19"/>
      <c r="GJ29" s="19"/>
      <c r="GK29" s="19"/>
      <c r="GL29" s="19"/>
      <c r="GM29" s="19"/>
      <c r="GN29" s="19"/>
      <c r="GO29" s="19"/>
      <c r="GP29" s="19"/>
      <c r="GQ29" s="19"/>
      <c r="GR29" s="19"/>
      <c r="GS29" s="19"/>
      <c r="GT29" s="19"/>
      <c r="GU29" s="19"/>
      <c r="GV29" s="19"/>
      <c r="GW29" s="19"/>
      <c r="GX29" s="19"/>
      <c r="GY29" s="19"/>
      <c r="GZ29" s="19"/>
      <c r="HA29" s="19"/>
      <c r="HB29" s="19"/>
      <c r="HC29" s="19"/>
      <c r="HD29" s="19"/>
      <c r="HE29" s="19"/>
      <c r="HF29" s="19"/>
      <c r="HG29" s="19"/>
      <c r="HH29" s="19"/>
      <c r="HI29" s="19"/>
      <c r="HJ29" s="19"/>
      <c r="HK29" s="19"/>
      <c r="HL29" s="19"/>
      <c r="HM29" s="19"/>
      <c r="HN29" s="19"/>
      <c r="HO29" s="19"/>
      <c r="HP29" s="19"/>
      <c r="HQ29" s="19"/>
      <c r="HR29" s="19"/>
      <c r="HS29" s="19"/>
      <c r="HT29" s="19"/>
      <c r="HU29" s="19"/>
      <c r="HV29" s="19"/>
      <c r="HW29" s="19"/>
      <c r="HX29" s="19"/>
      <c r="HY29" s="19"/>
      <c r="HZ29" s="19"/>
      <c r="IA29" s="19"/>
      <c r="IB29" s="19"/>
      <c r="IC29" s="19"/>
      <c r="ID29" s="19"/>
      <c r="IE29" s="19"/>
      <c r="IF29" s="19"/>
      <c r="IG29" s="19"/>
      <c r="IH29" s="19"/>
      <c r="II29" s="19"/>
      <c r="IJ29" s="19"/>
      <c r="IK29" s="19"/>
      <c r="IL29" s="19"/>
      <c r="IM29" s="19"/>
      <c r="IN29" s="19"/>
      <c r="IO29" s="19"/>
      <c r="IP29" s="19"/>
      <c r="IQ29" s="19"/>
      <c r="IR29" s="19"/>
      <c r="IS29" s="19"/>
      <c r="IT29" s="19"/>
      <c r="IU29" s="19"/>
      <c r="IV29" s="19"/>
      <c r="IW29" s="19"/>
      <c r="IX29" s="19"/>
      <c r="IY29" s="19"/>
      <c r="IZ29" s="19"/>
      <c r="JA29" s="19"/>
      <c r="JB29" s="19"/>
      <c r="JC29" s="19"/>
      <c r="JD29" s="19"/>
      <c r="JE29" s="19"/>
    </row>
    <row r="30" spans="1:265" s="12" customFormat="1" ht="42.75" customHeight="1">
      <c r="A30" s="383"/>
      <c r="B30" s="383"/>
      <c r="C30" s="383"/>
      <c r="D30" s="383"/>
      <c r="E30" s="383"/>
      <c r="F30" s="383"/>
      <c r="G30" s="383"/>
      <c r="H30" s="465"/>
      <c r="I30" s="383"/>
      <c r="J30" s="383"/>
      <c r="K30" s="383"/>
      <c r="L30" s="383"/>
      <c r="M30" s="383"/>
      <c r="N30" s="402"/>
      <c r="O30" s="402"/>
      <c r="P30" s="383"/>
      <c r="Q30" s="383"/>
      <c r="R30" s="383"/>
      <c r="S30" s="410"/>
      <c r="T30" s="226">
        <v>0.2</v>
      </c>
      <c r="U30" s="371"/>
      <c r="V30" s="371"/>
      <c r="W30" s="380"/>
      <c r="X30" s="374"/>
      <c r="Y30" s="347"/>
      <c r="Z30" s="337"/>
      <c r="AA30" s="371"/>
      <c r="AB30" s="347"/>
      <c r="AC30" s="337"/>
      <c r="AD30" s="371"/>
      <c r="AE30" s="347"/>
      <c r="AF30" s="337"/>
      <c r="AG30" s="371"/>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c r="BJ30" s="19"/>
      <c r="BK30" s="19"/>
      <c r="BL30" s="19"/>
      <c r="BM30" s="19"/>
      <c r="BN30" s="19"/>
      <c r="BO30" s="19"/>
      <c r="BP30" s="19"/>
      <c r="BQ30" s="19"/>
      <c r="BR30" s="19"/>
      <c r="BS30" s="19"/>
      <c r="BT30" s="19"/>
      <c r="BU30" s="19"/>
      <c r="BV30" s="19"/>
      <c r="BW30" s="19"/>
      <c r="BX30" s="19"/>
      <c r="BY30" s="19"/>
      <c r="BZ30" s="19"/>
      <c r="CA30" s="19"/>
      <c r="CB30" s="19"/>
      <c r="CC30" s="19"/>
      <c r="CD30" s="19"/>
      <c r="CE30" s="19"/>
      <c r="CF30" s="19"/>
      <c r="CG30" s="19"/>
      <c r="CH30" s="19"/>
      <c r="CI30" s="19"/>
      <c r="CJ30" s="19"/>
      <c r="CK30" s="19"/>
      <c r="CL30" s="19"/>
      <c r="CM30" s="19"/>
      <c r="CN30" s="19"/>
      <c r="CO30" s="19"/>
      <c r="CP30" s="19"/>
      <c r="CQ30" s="19"/>
      <c r="CR30" s="19"/>
      <c r="CS30" s="19"/>
      <c r="CT30" s="19"/>
      <c r="CU30" s="19"/>
      <c r="CV30" s="19"/>
      <c r="CW30" s="19"/>
      <c r="CX30" s="19"/>
      <c r="CY30" s="19"/>
      <c r="CZ30" s="19"/>
      <c r="DA30" s="19"/>
      <c r="DB30" s="19"/>
      <c r="DC30" s="19"/>
      <c r="DD30" s="19"/>
      <c r="DE30" s="19"/>
      <c r="DF30" s="19"/>
      <c r="DG30" s="19"/>
      <c r="DH30" s="19"/>
      <c r="DI30" s="19"/>
      <c r="DJ30" s="19"/>
      <c r="DK30" s="19"/>
      <c r="DL30" s="19"/>
      <c r="DM30" s="19"/>
      <c r="DN30" s="19"/>
      <c r="DO30" s="19"/>
      <c r="DP30" s="19"/>
      <c r="DQ30" s="19"/>
      <c r="DR30" s="19"/>
      <c r="DS30" s="19"/>
      <c r="DT30" s="19"/>
      <c r="DU30" s="19"/>
      <c r="DV30" s="19"/>
      <c r="DW30" s="19"/>
      <c r="DX30" s="19"/>
      <c r="DY30" s="19"/>
      <c r="DZ30" s="19"/>
      <c r="EA30" s="19"/>
      <c r="EB30" s="19"/>
      <c r="EC30" s="19"/>
      <c r="ED30" s="19"/>
      <c r="EE30" s="19"/>
      <c r="EF30" s="19"/>
      <c r="EG30" s="19"/>
      <c r="EH30" s="19"/>
      <c r="EI30" s="19"/>
      <c r="EJ30" s="19"/>
      <c r="EK30" s="19"/>
      <c r="EL30" s="19"/>
      <c r="EM30" s="19"/>
      <c r="EN30" s="19"/>
      <c r="EO30" s="19"/>
      <c r="EP30" s="19"/>
      <c r="EQ30" s="19"/>
      <c r="ER30" s="19"/>
      <c r="ES30" s="19"/>
      <c r="ET30" s="19"/>
      <c r="EU30" s="19"/>
      <c r="EV30" s="19"/>
      <c r="EW30" s="19"/>
      <c r="EX30" s="19"/>
      <c r="EY30" s="19"/>
      <c r="EZ30" s="19"/>
      <c r="FA30" s="19"/>
      <c r="FB30" s="19"/>
      <c r="FC30" s="19"/>
      <c r="FD30" s="19"/>
      <c r="FE30" s="19"/>
      <c r="FF30" s="19"/>
      <c r="FG30" s="19"/>
      <c r="FH30" s="19"/>
      <c r="FI30" s="19"/>
      <c r="FJ30" s="19"/>
      <c r="FK30" s="19"/>
      <c r="FL30" s="19"/>
      <c r="FM30" s="19"/>
      <c r="FN30" s="19"/>
      <c r="FO30" s="19"/>
      <c r="FP30" s="19"/>
      <c r="FQ30" s="19"/>
      <c r="FR30" s="19"/>
      <c r="FS30" s="19"/>
      <c r="FT30" s="19"/>
      <c r="FU30" s="19"/>
      <c r="FV30" s="19"/>
      <c r="FW30" s="19"/>
      <c r="FX30" s="19"/>
      <c r="FY30" s="19"/>
      <c r="FZ30" s="19"/>
      <c r="GA30" s="19"/>
      <c r="GB30" s="19"/>
      <c r="GC30" s="19"/>
      <c r="GD30" s="19"/>
      <c r="GE30" s="19"/>
      <c r="GF30" s="19"/>
      <c r="GG30" s="19"/>
      <c r="GH30" s="19"/>
      <c r="GI30" s="19"/>
      <c r="GJ30" s="19"/>
      <c r="GK30" s="19"/>
      <c r="GL30" s="19"/>
      <c r="GM30" s="19"/>
      <c r="GN30" s="19"/>
      <c r="GO30" s="19"/>
      <c r="GP30" s="19"/>
      <c r="GQ30" s="19"/>
      <c r="GR30" s="19"/>
      <c r="GS30" s="19"/>
      <c r="GT30" s="19"/>
      <c r="GU30" s="19"/>
      <c r="GV30" s="19"/>
      <c r="GW30" s="19"/>
      <c r="GX30" s="19"/>
      <c r="GY30" s="19"/>
      <c r="GZ30" s="19"/>
      <c r="HA30" s="19"/>
      <c r="HB30" s="19"/>
      <c r="HC30" s="19"/>
      <c r="HD30" s="19"/>
      <c r="HE30" s="19"/>
      <c r="HF30" s="19"/>
      <c r="HG30" s="19"/>
      <c r="HH30" s="19"/>
      <c r="HI30" s="19"/>
      <c r="HJ30" s="19"/>
      <c r="HK30" s="19"/>
      <c r="HL30" s="19"/>
      <c r="HM30" s="19"/>
      <c r="HN30" s="19"/>
      <c r="HO30" s="19"/>
      <c r="HP30" s="19"/>
      <c r="HQ30" s="19"/>
      <c r="HR30" s="19"/>
      <c r="HS30" s="19"/>
      <c r="HT30" s="19"/>
      <c r="HU30" s="19"/>
      <c r="HV30" s="19"/>
      <c r="HW30" s="19"/>
      <c r="HX30" s="19"/>
      <c r="HY30" s="19"/>
      <c r="HZ30" s="19"/>
      <c r="IA30" s="19"/>
      <c r="IB30" s="19"/>
      <c r="IC30" s="19"/>
      <c r="ID30" s="19"/>
      <c r="IE30" s="19"/>
      <c r="IF30" s="19"/>
      <c r="IG30" s="19"/>
      <c r="IH30" s="19"/>
      <c r="II30" s="19"/>
      <c r="IJ30" s="19"/>
      <c r="IK30" s="19"/>
      <c r="IL30" s="19"/>
      <c r="IM30" s="19"/>
      <c r="IN30" s="19"/>
      <c r="IO30" s="19"/>
      <c r="IP30" s="19"/>
      <c r="IQ30" s="19"/>
      <c r="IR30" s="19"/>
      <c r="IS30" s="19"/>
      <c r="IT30" s="19"/>
      <c r="IU30" s="19"/>
      <c r="IV30" s="19"/>
      <c r="IW30" s="19"/>
      <c r="IX30" s="19"/>
      <c r="IY30" s="19"/>
      <c r="IZ30" s="19"/>
      <c r="JA30" s="19"/>
      <c r="JB30" s="19"/>
      <c r="JC30" s="19"/>
      <c r="JD30" s="19"/>
      <c r="JE30" s="19"/>
    </row>
    <row r="31" spans="1:265" s="21" customFormat="1" ht="98.25" customHeight="1">
      <c r="A31" s="219">
        <v>11</v>
      </c>
      <c r="B31" s="218" t="s">
        <v>49</v>
      </c>
      <c r="C31" s="220" t="s">
        <v>57</v>
      </c>
      <c r="D31" s="218" t="s">
        <v>150</v>
      </c>
      <c r="E31" s="212" t="s">
        <v>51</v>
      </c>
      <c r="F31" s="218" t="s">
        <v>12</v>
      </c>
      <c r="G31" s="218" t="s">
        <v>16</v>
      </c>
      <c r="H31" s="232" t="s">
        <v>16</v>
      </c>
      <c r="I31" s="218" t="s">
        <v>198</v>
      </c>
      <c r="J31" s="218" t="s">
        <v>20</v>
      </c>
      <c r="K31" s="218" t="s">
        <v>16</v>
      </c>
      <c r="L31" s="233" t="s">
        <v>16</v>
      </c>
      <c r="M31" s="218" t="s">
        <v>1</v>
      </c>
      <c r="N31" s="221" t="s">
        <v>200</v>
      </c>
      <c r="O31" s="216" t="s">
        <v>327</v>
      </c>
      <c r="P31" s="215" t="s">
        <v>334</v>
      </c>
      <c r="Q31" s="213" t="s">
        <v>347</v>
      </c>
      <c r="R31" s="215" t="s">
        <v>291</v>
      </c>
      <c r="S31" s="230" t="s">
        <v>395</v>
      </c>
      <c r="T31" s="226">
        <f>554/554</f>
        <v>1</v>
      </c>
      <c r="U31" s="217">
        <v>0.25</v>
      </c>
      <c r="V31" s="217">
        <v>0.25</v>
      </c>
      <c r="W31" s="248" t="s">
        <v>901</v>
      </c>
      <c r="X31" s="217">
        <v>0.25</v>
      </c>
      <c r="Y31" s="215" t="s">
        <v>901</v>
      </c>
      <c r="Z31" s="217">
        <f>(X31+V31)</f>
        <v>0.5</v>
      </c>
      <c r="AA31" s="215" t="s">
        <v>1029</v>
      </c>
      <c r="AB31" s="272">
        <v>0.25</v>
      </c>
      <c r="AC31" s="217">
        <f>(Z31+AB31)</f>
        <v>0.75</v>
      </c>
      <c r="AD31" s="215" t="s">
        <v>1085</v>
      </c>
      <c r="AE31" s="272">
        <v>0.25</v>
      </c>
      <c r="AF31" s="217">
        <f>(AC31+AE31)</f>
        <v>1</v>
      </c>
      <c r="AG31" s="215" t="s">
        <v>1253</v>
      </c>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c r="BH31" s="19"/>
      <c r="BI31" s="19"/>
      <c r="BJ31" s="19"/>
      <c r="BK31" s="19"/>
      <c r="BL31" s="19"/>
      <c r="BM31" s="19"/>
      <c r="BN31" s="19"/>
      <c r="BO31" s="19"/>
      <c r="BP31" s="19"/>
      <c r="BQ31" s="19"/>
      <c r="BR31" s="19"/>
      <c r="BS31" s="19"/>
      <c r="BT31" s="19"/>
      <c r="BU31" s="19"/>
      <c r="BV31" s="19"/>
      <c r="BW31" s="19"/>
      <c r="BX31" s="19"/>
      <c r="BY31" s="19"/>
      <c r="BZ31" s="19"/>
      <c r="CA31" s="19"/>
      <c r="CB31" s="19"/>
      <c r="CC31" s="19"/>
      <c r="CD31" s="19"/>
      <c r="CE31" s="19"/>
      <c r="CF31" s="19"/>
      <c r="CG31" s="19"/>
      <c r="CH31" s="19"/>
      <c r="CI31" s="19"/>
      <c r="CJ31" s="19"/>
      <c r="CK31" s="19"/>
      <c r="CL31" s="19"/>
      <c r="CM31" s="19"/>
      <c r="CN31" s="19"/>
      <c r="CO31" s="19"/>
      <c r="CP31" s="19"/>
      <c r="CQ31" s="19"/>
      <c r="CR31" s="19"/>
      <c r="CS31" s="19"/>
      <c r="CT31" s="19"/>
      <c r="CU31" s="19"/>
      <c r="CV31" s="19"/>
      <c r="CW31" s="19"/>
      <c r="CX31" s="19"/>
      <c r="CY31" s="19"/>
      <c r="CZ31" s="19"/>
      <c r="DA31" s="19"/>
      <c r="DB31" s="19"/>
      <c r="DC31" s="19"/>
      <c r="DD31" s="19"/>
      <c r="DE31" s="19"/>
      <c r="DF31" s="19"/>
      <c r="DG31" s="19"/>
      <c r="DH31" s="19"/>
      <c r="DI31" s="19"/>
      <c r="DJ31" s="19"/>
      <c r="DK31" s="19"/>
      <c r="DL31" s="19"/>
      <c r="DM31" s="19"/>
      <c r="DN31" s="19"/>
      <c r="DO31" s="19"/>
      <c r="DP31" s="19"/>
      <c r="DQ31" s="19"/>
      <c r="DR31" s="19"/>
      <c r="DS31" s="19"/>
      <c r="DT31" s="19"/>
      <c r="DU31" s="19"/>
      <c r="DV31" s="19"/>
      <c r="DW31" s="19"/>
      <c r="DX31" s="19"/>
      <c r="DY31" s="19"/>
      <c r="DZ31" s="19"/>
      <c r="EA31" s="19"/>
      <c r="EB31" s="19"/>
      <c r="EC31" s="19"/>
      <c r="ED31" s="19"/>
      <c r="EE31" s="19"/>
      <c r="EF31" s="19"/>
      <c r="EG31" s="19"/>
      <c r="EH31" s="19"/>
      <c r="EI31" s="19"/>
      <c r="EJ31" s="19"/>
      <c r="EK31" s="19"/>
      <c r="EL31" s="19"/>
      <c r="EM31" s="19"/>
      <c r="EN31" s="19"/>
      <c r="EO31" s="19"/>
      <c r="EP31" s="19"/>
      <c r="EQ31" s="19"/>
      <c r="ER31" s="19"/>
      <c r="ES31" s="19"/>
      <c r="ET31" s="19"/>
      <c r="EU31" s="19"/>
      <c r="EV31" s="19"/>
      <c r="EW31" s="19"/>
      <c r="EX31" s="19"/>
      <c r="EY31" s="19"/>
      <c r="EZ31" s="19"/>
      <c r="FA31" s="19"/>
      <c r="FB31" s="19"/>
      <c r="FC31" s="19"/>
      <c r="FD31" s="19"/>
      <c r="FE31" s="19"/>
      <c r="FF31" s="19"/>
      <c r="FG31" s="19"/>
      <c r="FH31" s="19"/>
      <c r="FI31" s="19"/>
      <c r="FJ31" s="19"/>
      <c r="FK31" s="19"/>
      <c r="FL31" s="19"/>
      <c r="FM31" s="19"/>
      <c r="FN31" s="19"/>
      <c r="FO31" s="19"/>
      <c r="FP31" s="19"/>
      <c r="FQ31" s="19"/>
      <c r="FR31" s="19"/>
      <c r="FS31" s="19"/>
      <c r="FT31" s="19"/>
      <c r="FU31" s="19"/>
      <c r="FV31" s="19"/>
      <c r="FW31" s="19"/>
      <c r="FX31" s="19"/>
      <c r="FY31" s="19"/>
      <c r="FZ31" s="19"/>
      <c r="GA31" s="19"/>
      <c r="GB31" s="19"/>
      <c r="GC31" s="19"/>
      <c r="GD31" s="19"/>
      <c r="GE31" s="19"/>
      <c r="GF31" s="19"/>
      <c r="GG31" s="19"/>
      <c r="GH31" s="19"/>
      <c r="GI31" s="19"/>
      <c r="GJ31" s="19"/>
      <c r="GK31" s="19"/>
      <c r="GL31" s="19"/>
      <c r="GM31" s="19"/>
      <c r="GN31" s="19"/>
      <c r="GO31" s="19"/>
      <c r="GP31" s="19"/>
      <c r="GQ31" s="19"/>
      <c r="GR31" s="19"/>
      <c r="GS31" s="19"/>
      <c r="GT31" s="19"/>
      <c r="GU31" s="19"/>
      <c r="GV31" s="19"/>
      <c r="GW31" s="19"/>
      <c r="GX31" s="19"/>
      <c r="GY31" s="19"/>
      <c r="GZ31" s="19"/>
      <c r="HA31" s="19"/>
      <c r="HB31" s="19"/>
      <c r="HC31" s="19"/>
      <c r="HD31" s="19"/>
      <c r="HE31" s="19"/>
      <c r="HF31" s="19"/>
      <c r="HG31" s="19"/>
      <c r="HH31" s="19"/>
      <c r="HI31" s="19"/>
      <c r="HJ31" s="19"/>
      <c r="HK31" s="19"/>
      <c r="HL31" s="19"/>
      <c r="HM31" s="19"/>
      <c r="HN31" s="19"/>
      <c r="HO31" s="19"/>
      <c r="HP31" s="19"/>
      <c r="HQ31" s="19"/>
      <c r="HR31" s="19"/>
      <c r="HS31" s="19"/>
      <c r="HT31" s="19"/>
      <c r="HU31" s="19"/>
      <c r="HV31" s="19"/>
      <c r="HW31" s="19"/>
      <c r="HX31" s="19"/>
      <c r="HY31" s="19"/>
      <c r="HZ31" s="19"/>
      <c r="IA31" s="19"/>
      <c r="IB31" s="19"/>
      <c r="IC31" s="19"/>
      <c r="ID31" s="19"/>
      <c r="IE31" s="19"/>
      <c r="IF31" s="19"/>
      <c r="IG31" s="19"/>
      <c r="IH31" s="19"/>
      <c r="II31" s="19"/>
      <c r="IJ31" s="19"/>
      <c r="IK31" s="19"/>
      <c r="IL31" s="19"/>
      <c r="IM31" s="19"/>
      <c r="IN31" s="19"/>
      <c r="IO31" s="19"/>
      <c r="IP31" s="19"/>
      <c r="IQ31" s="19"/>
      <c r="IR31" s="19"/>
      <c r="IS31" s="19"/>
      <c r="IT31" s="19"/>
      <c r="IU31" s="19"/>
      <c r="IV31" s="19"/>
      <c r="IW31" s="19"/>
      <c r="IX31" s="19"/>
      <c r="IY31" s="19"/>
      <c r="IZ31" s="19"/>
      <c r="JA31" s="19"/>
      <c r="JB31" s="19"/>
      <c r="JC31" s="19"/>
      <c r="JD31" s="19"/>
      <c r="JE31" s="19"/>
    </row>
    <row r="32" spans="1:265" s="21" customFormat="1" ht="172.5" customHeight="1">
      <c r="A32" s="219">
        <v>12</v>
      </c>
      <c r="B32" s="218" t="s">
        <v>49</v>
      </c>
      <c r="C32" s="220" t="s">
        <v>59</v>
      </c>
      <c r="D32" s="218" t="s">
        <v>58</v>
      </c>
      <c r="E32" s="212" t="s">
        <v>51</v>
      </c>
      <c r="F32" s="218" t="s">
        <v>12</v>
      </c>
      <c r="G32" s="218" t="s">
        <v>16</v>
      </c>
      <c r="H32" s="232" t="s">
        <v>16</v>
      </c>
      <c r="I32" s="218" t="s">
        <v>199</v>
      </c>
      <c r="J32" s="218" t="s">
        <v>20</v>
      </c>
      <c r="K32" s="218" t="s">
        <v>16</v>
      </c>
      <c r="L32" s="233" t="s">
        <v>16</v>
      </c>
      <c r="M32" s="218" t="s">
        <v>24</v>
      </c>
      <c r="N32" s="221" t="s">
        <v>201</v>
      </c>
      <c r="O32" s="216" t="s">
        <v>326</v>
      </c>
      <c r="P32" s="215" t="s">
        <v>334</v>
      </c>
      <c r="Q32" s="213" t="s">
        <v>347</v>
      </c>
      <c r="R32" s="215" t="s">
        <v>291</v>
      </c>
      <c r="S32" s="230" t="s">
        <v>395</v>
      </c>
      <c r="T32" s="226">
        <f>4/4</f>
        <v>1</v>
      </c>
      <c r="U32" s="217">
        <v>0.25</v>
      </c>
      <c r="V32" s="217">
        <v>0.25</v>
      </c>
      <c r="W32" s="248" t="s">
        <v>902</v>
      </c>
      <c r="X32" s="217">
        <v>0.25</v>
      </c>
      <c r="Y32" s="215" t="s">
        <v>963</v>
      </c>
      <c r="Z32" s="217">
        <f>(X32+V32)</f>
        <v>0.5</v>
      </c>
      <c r="AA32" s="215" t="s">
        <v>1028</v>
      </c>
      <c r="AB32" s="272">
        <v>0.25</v>
      </c>
      <c r="AC32" s="217">
        <f>(Z32+AB32)</f>
        <v>0.75</v>
      </c>
      <c r="AD32" s="215" t="s">
        <v>1086</v>
      </c>
      <c r="AE32" s="272">
        <v>0.25</v>
      </c>
      <c r="AF32" s="217">
        <f>(AC32+AE32)</f>
        <v>1</v>
      </c>
      <c r="AG32" s="215" t="s">
        <v>1254</v>
      </c>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c r="BI32" s="19"/>
      <c r="BJ32" s="19"/>
      <c r="BK32" s="19"/>
      <c r="BL32" s="19"/>
      <c r="BM32" s="19"/>
      <c r="BN32" s="19"/>
      <c r="BO32" s="19"/>
      <c r="BP32" s="19"/>
      <c r="BQ32" s="19"/>
      <c r="BR32" s="19"/>
      <c r="BS32" s="19"/>
      <c r="BT32" s="19"/>
      <c r="BU32" s="19"/>
      <c r="BV32" s="19"/>
      <c r="BW32" s="19"/>
      <c r="BX32" s="19"/>
      <c r="BY32" s="19"/>
      <c r="BZ32" s="19"/>
      <c r="CA32" s="19"/>
      <c r="CB32" s="19"/>
      <c r="CC32" s="19"/>
      <c r="CD32" s="19"/>
      <c r="CE32" s="19"/>
      <c r="CF32" s="19"/>
      <c r="CG32" s="19"/>
      <c r="CH32" s="19"/>
      <c r="CI32" s="19"/>
      <c r="CJ32" s="19"/>
      <c r="CK32" s="19"/>
      <c r="CL32" s="19"/>
      <c r="CM32" s="19"/>
      <c r="CN32" s="19"/>
      <c r="CO32" s="19"/>
      <c r="CP32" s="19"/>
      <c r="CQ32" s="19"/>
      <c r="CR32" s="19"/>
      <c r="CS32" s="19"/>
      <c r="CT32" s="19"/>
      <c r="CU32" s="19"/>
      <c r="CV32" s="19"/>
      <c r="CW32" s="19"/>
      <c r="CX32" s="19"/>
      <c r="CY32" s="19"/>
      <c r="CZ32" s="19"/>
      <c r="DA32" s="19"/>
      <c r="DB32" s="19"/>
      <c r="DC32" s="19"/>
      <c r="DD32" s="19"/>
      <c r="DE32" s="19"/>
      <c r="DF32" s="19"/>
      <c r="DG32" s="19"/>
      <c r="DH32" s="19"/>
      <c r="DI32" s="19"/>
      <c r="DJ32" s="19"/>
      <c r="DK32" s="19"/>
      <c r="DL32" s="19"/>
      <c r="DM32" s="19"/>
      <c r="DN32" s="19"/>
      <c r="DO32" s="19"/>
      <c r="DP32" s="19"/>
      <c r="DQ32" s="19"/>
      <c r="DR32" s="19"/>
      <c r="DS32" s="19"/>
      <c r="DT32" s="19"/>
      <c r="DU32" s="19"/>
      <c r="DV32" s="19"/>
      <c r="DW32" s="19"/>
      <c r="DX32" s="19"/>
      <c r="DY32" s="19"/>
      <c r="DZ32" s="19"/>
      <c r="EA32" s="19"/>
      <c r="EB32" s="19"/>
      <c r="EC32" s="19"/>
      <c r="ED32" s="19"/>
      <c r="EE32" s="19"/>
      <c r="EF32" s="19"/>
      <c r="EG32" s="19"/>
      <c r="EH32" s="19"/>
      <c r="EI32" s="19"/>
      <c r="EJ32" s="19"/>
      <c r="EK32" s="19"/>
      <c r="EL32" s="19"/>
      <c r="EM32" s="19"/>
      <c r="EN32" s="19"/>
      <c r="EO32" s="19"/>
      <c r="EP32" s="19"/>
      <c r="EQ32" s="19"/>
      <c r="ER32" s="19"/>
      <c r="ES32" s="19"/>
      <c r="ET32" s="19"/>
      <c r="EU32" s="19"/>
      <c r="EV32" s="19"/>
      <c r="EW32" s="19"/>
      <c r="EX32" s="19"/>
      <c r="EY32" s="19"/>
      <c r="EZ32" s="19"/>
      <c r="FA32" s="19"/>
      <c r="FB32" s="19"/>
      <c r="FC32" s="19"/>
      <c r="FD32" s="19"/>
      <c r="FE32" s="19"/>
      <c r="FF32" s="19"/>
      <c r="FG32" s="19"/>
      <c r="FH32" s="19"/>
      <c r="FI32" s="19"/>
      <c r="FJ32" s="19"/>
      <c r="FK32" s="19"/>
      <c r="FL32" s="19"/>
      <c r="FM32" s="19"/>
      <c r="FN32" s="19"/>
      <c r="FO32" s="19"/>
      <c r="FP32" s="19"/>
      <c r="FQ32" s="19"/>
      <c r="FR32" s="19"/>
      <c r="FS32" s="19"/>
      <c r="FT32" s="19"/>
      <c r="FU32" s="19"/>
      <c r="FV32" s="19"/>
      <c r="FW32" s="19"/>
      <c r="FX32" s="19"/>
      <c r="FY32" s="19"/>
      <c r="FZ32" s="19"/>
      <c r="GA32" s="19"/>
      <c r="GB32" s="19"/>
      <c r="GC32" s="19"/>
      <c r="GD32" s="19"/>
      <c r="GE32" s="19"/>
      <c r="GF32" s="19"/>
      <c r="GG32" s="19"/>
      <c r="GH32" s="19"/>
      <c r="GI32" s="19"/>
      <c r="GJ32" s="19"/>
      <c r="GK32" s="19"/>
      <c r="GL32" s="19"/>
      <c r="GM32" s="19"/>
      <c r="GN32" s="19"/>
      <c r="GO32" s="19"/>
      <c r="GP32" s="19"/>
      <c r="GQ32" s="19"/>
      <c r="GR32" s="19"/>
      <c r="GS32" s="19"/>
      <c r="GT32" s="19"/>
      <c r="GU32" s="19"/>
      <c r="GV32" s="19"/>
      <c r="GW32" s="19"/>
      <c r="GX32" s="19"/>
      <c r="GY32" s="19"/>
      <c r="GZ32" s="19"/>
      <c r="HA32" s="19"/>
      <c r="HB32" s="19"/>
      <c r="HC32" s="19"/>
      <c r="HD32" s="19"/>
      <c r="HE32" s="19"/>
      <c r="HF32" s="19"/>
      <c r="HG32" s="19"/>
      <c r="HH32" s="19"/>
      <c r="HI32" s="19"/>
      <c r="HJ32" s="19"/>
      <c r="HK32" s="19"/>
      <c r="HL32" s="19"/>
      <c r="HM32" s="19"/>
      <c r="HN32" s="19"/>
      <c r="HO32" s="19"/>
      <c r="HP32" s="19"/>
      <c r="HQ32" s="19"/>
      <c r="HR32" s="19"/>
      <c r="HS32" s="19"/>
      <c r="HT32" s="19"/>
      <c r="HU32" s="19"/>
      <c r="HV32" s="19"/>
      <c r="HW32" s="19"/>
      <c r="HX32" s="19"/>
      <c r="HY32" s="19"/>
      <c r="HZ32" s="19"/>
      <c r="IA32" s="19"/>
      <c r="IB32" s="19"/>
      <c r="IC32" s="19"/>
      <c r="ID32" s="19"/>
      <c r="IE32" s="19"/>
      <c r="IF32" s="19"/>
      <c r="IG32" s="19"/>
      <c r="IH32" s="19"/>
      <c r="II32" s="19"/>
      <c r="IJ32" s="19"/>
      <c r="IK32" s="19"/>
      <c r="IL32" s="19"/>
      <c r="IM32" s="19"/>
      <c r="IN32" s="19"/>
      <c r="IO32" s="19"/>
      <c r="IP32" s="19"/>
      <c r="IQ32" s="19"/>
      <c r="IR32" s="19"/>
      <c r="IS32" s="19"/>
      <c r="IT32" s="19"/>
      <c r="IU32" s="19"/>
      <c r="IV32" s="19"/>
      <c r="IW32" s="19"/>
      <c r="IX32" s="19"/>
      <c r="IY32" s="19"/>
      <c r="IZ32" s="19"/>
      <c r="JA32" s="19"/>
      <c r="JB32" s="19"/>
      <c r="JC32" s="19"/>
      <c r="JD32" s="19"/>
      <c r="JE32" s="19"/>
    </row>
    <row r="33" spans="1:265" s="21" customFormat="1" ht="282" customHeight="1">
      <c r="A33" s="219">
        <v>13</v>
      </c>
      <c r="B33" s="218" t="s">
        <v>49</v>
      </c>
      <c r="C33" s="220" t="s">
        <v>61</v>
      </c>
      <c r="D33" s="218" t="s">
        <v>60</v>
      </c>
      <c r="E33" s="212" t="s">
        <v>51</v>
      </c>
      <c r="F33" s="218" t="s">
        <v>20</v>
      </c>
      <c r="G33" s="218" t="s">
        <v>16</v>
      </c>
      <c r="H33" s="232" t="s">
        <v>16</v>
      </c>
      <c r="I33" s="218" t="s">
        <v>62</v>
      </c>
      <c r="J33" s="218" t="s">
        <v>53</v>
      </c>
      <c r="K33" s="218" t="s">
        <v>16</v>
      </c>
      <c r="L33" s="233" t="s">
        <v>16</v>
      </c>
      <c r="M33" s="218" t="s">
        <v>1</v>
      </c>
      <c r="N33" s="221" t="s">
        <v>202</v>
      </c>
      <c r="O33" s="221" t="s">
        <v>300</v>
      </c>
      <c r="P33" s="215" t="s">
        <v>334</v>
      </c>
      <c r="Q33" s="213" t="s">
        <v>383</v>
      </c>
      <c r="R33" s="218" t="s">
        <v>291</v>
      </c>
      <c r="S33" s="224" t="s">
        <v>396</v>
      </c>
      <c r="T33" s="226">
        <v>0</v>
      </c>
      <c r="U33" s="217">
        <v>0</v>
      </c>
      <c r="V33" s="217">
        <v>0</v>
      </c>
      <c r="W33" s="248" t="s">
        <v>816</v>
      </c>
      <c r="X33" s="217">
        <v>0.5</v>
      </c>
      <c r="Y33" s="215" t="s">
        <v>964</v>
      </c>
      <c r="Z33" s="217">
        <f>(V33+X33)</f>
        <v>0.5</v>
      </c>
      <c r="AA33" s="215" t="s">
        <v>1026</v>
      </c>
      <c r="AB33" s="272">
        <v>0.25</v>
      </c>
      <c r="AC33" s="217">
        <f>(Z33+AB33)</f>
        <v>0.75</v>
      </c>
      <c r="AD33" s="215" t="s">
        <v>1044</v>
      </c>
      <c r="AE33" s="272">
        <v>0.25</v>
      </c>
      <c r="AF33" s="217">
        <f>(AC33+AE33)</f>
        <v>1</v>
      </c>
      <c r="AG33" s="215" t="s">
        <v>1255</v>
      </c>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c r="BH33" s="19"/>
      <c r="BI33" s="19"/>
      <c r="BJ33" s="19"/>
      <c r="BK33" s="19"/>
      <c r="BL33" s="19"/>
      <c r="BM33" s="19"/>
      <c r="BN33" s="19"/>
      <c r="BO33" s="19"/>
      <c r="BP33" s="19"/>
      <c r="BQ33" s="19"/>
      <c r="BR33" s="19"/>
      <c r="BS33" s="19"/>
      <c r="BT33" s="19"/>
      <c r="BU33" s="19"/>
      <c r="BV33" s="19"/>
      <c r="BW33" s="19"/>
      <c r="BX33" s="19"/>
      <c r="BY33" s="19"/>
      <c r="BZ33" s="19"/>
      <c r="CA33" s="19"/>
      <c r="CB33" s="19"/>
      <c r="CC33" s="19"/>
      <c r="CD33" s="19"/>
      <c r="CE33" s="19"/>
      <c r="CF33" s="19"/>
      <c r="CG33" s="19"/>
      <c r="CH33" s="19"/>
      <c r="CI33" s="19"/>
      <c r="CJ33" s="19"/>
      <c r="CK33" s="19"/>
      <c r="CL33" s="19"/>
      <c r="CM33" s="19"/>
      <c r="CN33" s="19"/>
      <c r="CO33" s="19"/>
      <c r="CP33" s="19"/>
      <c r="CQ33" s="19"/>
      <c r="CR33" s="19"/>
      <c r="CS33" s="19"/>
      <c r="CT33" s="19"/>
      <c r="CU33" s="19"/>
      <c r="CV33" s="19"/>
      <c r="CW33" s="19"/>
      <c r="CX33" s="19"/>
      <c r="CY33" s="19"/>
      <c r="CZ33" s="19"/>
      <c r="DA33" s="19"/>
      <c r="DB33" s="19"/>
      <c r="DC33" s="19"/>
      <c r="DD33" s="19"/>
      <c r="DE33" s="19"/>
      <c r="DF33" s="19"/>
      <c r="DG33" s="19"/>
      <c r="DH33" s="19"/>
      <c r="DI33" s="19"/>
      <c r="DJ33" s="19"/>
      <c r="DK33" s="19"/>
      <c r="DL33" s="19"/>
      <c r="DM33" s="19"/>
      <c r="DN33" s="19"/>
      <c r="DO33" s="19"/>
      <c r="DP33" s="19"/>
      <c r="DQ33" s="19"/>
      <c r="DR33" s="19"/>
      <c r="DS33" s="19"/>
      <c r="DT33" s="19"/>
      <c r="DU33" s="19"/>
      <c r="DV33" s="19"/>
      <c r="DW33" s="19"/>
      <c r="DX33" s="19"/>
      <c r="DY33" s="19"/>
      <c r="DZ33" s="19"/>
      <c r="EA33" s="19"/>
      <c r="EB33" s="19"/>
      <c r="EC33" s="19"/>
      <c r="ED33" s="19"/>
      <c r="EE33" s="19"/>
      <c r="EF33" s="19"/>
      <c r="EG33" s="19"/>
      <c r="EH33" s="19"/>
      <c r="EI33" s="19"/>
      <c r="EJ33" s="19"/>
      <c r="EK33" s="19"/>
      <c r="EL33" s="19"/>
      <c r="EM33" s="19"/>
      <c r="EN33" s="19"/>
      <c r="EO33" s="19"/>
      <c r="EP33" s="19"/>
      <c r="EQ33" s="19"/>
      <c r="ER33" s="19"/>
      <c r="ES33" s="19"/>
      <c r="ET33" s="19"/>
      <c r="EU33" s="19"/>
      <c r="EV33" s="19"/>
      <c r="EW33" s="19"/>
      <c r="EX33" s="19"/>
      <c r="EY33" s="19"/>
      <c r="EZ33" s="19"/>
      <c r="FA33" s="19"/>
      <c r="FB33" s="19"/>
      <c r="FC33" s="19"/>
      <c r="FD33" s="19"/>
      <c r="FE33" s="19"/>
      <c r="FF33" s="19"/>
      <c r="FG33" s="19"/>
      <c r="FH33" s="19"/>
      <c r="FI33" s="19"/>
      <c r="FJ33" s="19"/>
      <c r="FK33" s="19"/>
      <c r="FL33" s="19"/>
      <c r="FM33" s="19"/>
      <c r="FN33" s="19"/>
      <c r="FO33" s="19"/>
      <c r="FP33" s="19"/>
      <c r="FQ33" s="19"/>
      <c r="FR33" s="19"/>
      <c r="FS33" s="19"/>
      <c r="FT33" s="19"/>
      <c r="FU33" s="19"/>
      <c r="FV33" s="19"/>
      <c r="FW33" s="19"/>
      <c r="FX33" s="19"/>
      <c r="FY33" s="19"/>
      <c r="FZ33" s="19"/>
      <c r="GA33" s="19"/>
      <c r="GB33" s="19"/>
      <c r="GC33" s="19"/>
      <c r="GD33" s="19"/>
      <c r="GE33" s="19"/>
      <c r="GF33" s="19"/>
      <c r="GG33" s="19"/>
      <c r="GH33" s="19"/>
      <c r="GI33" s="19"/>
      <c r="GJ33" s="19"/>
      <c r="GK33" s="19"/>
      <c r="GL33" s="19"/>
      <c r="GM33" s="19"/>
      <c r="GN33" s="19"/>
      <c r="GO33" s="19"/>
      <c r="GP33" s="19"/>
      <c r="GQ33" s="19"/>
      <c r="GR33" s="19"/>
      <c r="GS33" s="19"/>
      <c r="GT33" s="19"/>
      <c r="GU33" s="19"/>
      <c r="GV33" s="19"/>
      <c r="GW33" s="19"/>
      <c r="GX33" s="19"/>
      <c r="GY33" s="19"/>
      <c r="GZ33" s="19"/>
      <c r="HA33" s="19"/>
      <c r="HB33" s="19"/>
      <c r="HC33" s="19"/>
      <c r="HD33" s="19"/>
      <c r="HE33" s="19"/>
      <c r="HF33" s="19"/>
      <c r="HG33" s="19"/>
      <c r="HH33" s="19"/>
      <c r="HI33" s="19"/>
      <c r="HJ33" s="19"/>
      <c r="HK33" s="19"/>
      <c r="HL33" s="19"/>
      <c r="HM33" s="19"/>
      <c r="HN33" s="19"/>
      <c r="HO33" s="19"/>
      <c r="HP33" s="19"/>
      <c r="HQ33" s="19"/>
      <c r="HR33" s="19"/>
      <c r="HS33" s="19"/>
      <c r="HT33" s="19"/>
      <c r="HU33" s="19"/>
      <c r="HV33" s="19"/>
      <c r="HW33" s="19"/>
      <c r="HX33" s="19"/>
      <c r="HY33" s="19"/>
      <c r="HZ33" s="19"/>
      <c r="IA33" s="19"/>
      <c r="IB33" s="19"/>
      <c r="IC33" s="19"/>
      <c r="ID33" s="19"/>
      <c r="IE33" s="19"/>
      <c r="IF33" s="19"/>
      <c r="IG33" s="19"/>
      <c r="IH33" s="19"/>
      <c r="II33" s="19"/>
      <c r="IJ33" s="19"/>
      <c r="IK33" s="19"/>
      <c r="IL33" s="19"/>
      <c r="IM33" s="19"/>
      <c r="IN33" s="19"/>
      <c r="IO33" s="19"/>
      <c r="IP33" s="19"/>
      <c r="IQ33" s="19"/>
      <c r="IR33" s="19"/>
      <c r="IS33" s="19"/>
      <c r="IT33" s="19"/>
      <c r="IU33" s="19"/>
      <c r="IV33" s="19"/>
      <c r="IW33" s="19"/>
      <c r="IX33" s="19"/>
      <c r="IY33" s="19"/>
      <c r="IZ33" s="19"/>
      <c r="JA33" s="19"/>
      <c r="JB33" s="19"/>
      <c r="JC33" s="19"/>
      <c r="JD33" s="19"/>
      <c r="JE33" s="19"/>
    </row>
    <row r="34" spans="1:265" s="21" customFormat="1" ht="51" customHeight="1">
      <c r="A34" s="405">
        <v>14</v>
      </c>
      <c r="B34" s="405" t="s">
        <v>49</v>
      </c>
      <c r="C34" s="405" t="s">
        <v>151</v>
      </c>
      <c r="D34" s="405" t="s">
        <v>63</v>
      </c>
      <c r="E34" s="405" t="s">
        <v>51</v>
      </c>
      <c r="F34" s="405" t="s">
        <v>20</v>
      </c>
      <c r="G34" s="405" t="s">
        <v>16</v>
      </c>
      <c r="H34" s="464" t="s">
        <v>16</v>
      </c>
      <c r="I34" s="405" t="s">
        <v>64</v>
      </c>
      <c r="J34" s="405" t="s">
        <v>23</v>
      </c>
      <c r="K34" s="405" t="s">
        <v>16</v>
      </c>
      <c r="L34" s="487" t="s">
        <v>17</v>
      </c>
      <c r="M34" s="405" t="s">
        <v>56</v>
      </c>
      <c r="N34" s="401" t="s">
        <v>301</v>
      </c>
      <c r="O34" s="401" t="s">
        <v>325</v>
      </c>
      <c r="P34" s="346" t="s">
        <v>334</v>
      </c>
      <c r="Q34" s="346" t="s">
        <v>348</v>
      </c>
      <c r="R34" s="405" t="s">
        <v>291</v>
      </c>
      <c r="S34" s="408" t="s">
        <v>397</v>
      </c>
      <c r="T34" s="234">
        <f>3/3</f>
        <v>1</v>
      </c>
      <c r="U34" s="400">
        <v>0.25</v>
      </c>
      <c r="V34" s="400">
        <v>0.25</v>
      </c>
      <c r="W34" s="380" t="s">
        <v>903</v>
      </c>
      <c r="X34" s="336">
        <v>0.25</v>
      </c>
      <c r="Y34" s="346" t="s">
        <v>965</v>
      </c>
      <c r="Z34" s="336">
        <f>(X34+V34)</f>
        <v>0.5</v>
      </c>
      <c r="AA34" s="371" t="s">
        <v>1025</v>
      </c>
      <c r="AB34" s="400">
        <v>0.25</v>
      </c>
      <c r="AC34" s="336">
        <f>(Z34+AB34)</f>
        <v>0.75</v>
      </c>
      <c r="AD34" s="371" t="s">
        <v>1045</v>
      </c>
      <c r="AE34" s="400">
        <v>0.25</v>
      </c>
      <c r="AF34" s="336">
        <f>(AC34+AE34)</f>
        <v>1</v>
      </c>
      <c r="AG34" s="371" t="s">
        <v>1270</v>
      </c>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c r="BI34" s="19"/>
      <c r="BJ34" s="19"/>
      <c r="BK34" s="19"/>
      <c r="BL34" s="19"/>
      <c r="BM34" s="19"/>
      <c r="BN34" s="19"/>
      <c r="BO34" s="19"/>
      <c r="BP34" s="19"/>
      <c r="BQ34" s="19"/>
      <c r="BR34" s="19"/>
      <c r="BS34" s="19"/>
      <c r="BT34" s="19"/>
      <c r="BU34" s="19"/>
      <c r="BV34" s="19"/>
      <c r="BW34" s="19"/>
      <c r="BX34" s="19"/>
      <c r="BY34" s="19"/>
      <c r="BZ34" s="19"/>
      <c r="CA34" s="19"/>
      <c r="CB34" s="19"/>
      <c r="CC34" s="19"/>
      <c r="CD34" s="19"/>
      <c r="CE34" s="19"/>
      <c r="CF34" s="19"/>
      <c r="CG34" s="19"/>
      <c r="CH34" s="19"/>
      <c r="CI34" s="19"/>
      <c r="CJ34" s="19"/>
      <c r="CK34" s="19"/>
      <c r="CL34" s="19"/>
      <c r="CM34" s="19"/>
      <c r="CN34" s="19"/>
      <c r="CO34" s="19"/>
      <c r="CP34" s="19"/>
      <c r="CQ34" s="19"/>
      <c r="CR34" s="19"/>
      <c r="CS34" s="19"/>
      <c r="CT34" s="19"/>
      <c r="CU34" s="19"/>
      <c r="CV34" s="19"/>
      <c r="CW34" s="19"/>
      <c r="CX34" s="19"/>
      <c r="CY34" s="19"/>
      <c r="CZ34" s="19"/>
      <c r="DA34" s="19"/>
      <c r="DB34" s="19"/>
      <c r="DC34" s="19"/>
      <c r="DD34" s="19"/>
      <c r="DE34" s="19"/>
      <c r="DF34" s="19"/>
      <c r="DG34" s="19"/>
      <c r="DH34" s="19"/>
      <c r="DI34" s="19"/>
      <c r="DJ34" s="19"/>
      <c r="DK34" s="19"/>
      <c r="DL34" s="19"/>
      <c r="DM34" s="19"/>
      <c r="DN34" s="19"/>
      <c r="DO34" s="19"/>
      <c r="DP34" s="19"/>
      <c r="DQ34" s="19"/>
      <c r="DR34" s="19"/>
      <c r="DS34" s="19"/>
      <c r="DT34" s="19"/>
      <c r="DU34" s="19"/>
      <c r="DV34" s="19"/>
      <c r="DW34" s="19"/>
      <c r="DX34" s="19"/>
      <c r="DY34" s="19"/>
      <c r="DZ34" s="19"/>
      <c r="EA34" s="19"/>
      <c r="EB34" s="19"/>
      <c r="EC34" s="19"/>
      <c r="ED34" s="19"/>
      <c r="EE34" s="19"/>
      <c r="EF34" s="19"/>
      <c r="EG34" s="19"/>
      <c r="EH34" s="19"/>
      <c r="EI34" s="19"/>
      <c r="EJ34" s="19"/>
      <c r="EK34" s="19"/>
      <c r="EL34" s="19"/>
      <c r="EM34" s="19"/>
      <c r="EN34" s="19"/>
      <c r="EO34" s="19"/>
      <c r="EP34" s="19"/>
      <c r="EQ34" s="19"/>
      <c r="ER34" s="19"/>
      <c r="ES34" s="19"/>
      <c r="ET34" s="19"/>
      <c r="EU34" s="19"/>
      <c r="EV34" s="19"/>
      <c r="EW34" s="19"/>
      <c r="EX34" s="19"/>
      <c r="EY34" s="19"/>
      <c r="EZ34" s="19"/>
      <c r="FA34" s="19"/>
      <c r="FB34" s="19"/>
      <c r="FC34" s="19"/>
      <c r="FD34" s="19"/>
      <c r="FE34" s="19"/>
      <c r="FF34" s="19"/>
      <c r="FG34" s="19"/>
      <c r="FH34" s="19"/>
      <c r="FI34" s="19"/>
      <c r="FJ34" s="19"/>
      <c r="FK34" s="19"/>
      <c r="FL34" s="19"/>
      <c r="FM34" s="19"/>
      <c r="FN34" s="19"/>
      <c r="FO34" s="19"/>
      <c r="FP34" s="19"/>
      <c r="FQ34" s="19"/>
      <c r="FR34" s="19"/>
      <c r="FS34" s="19"/>
      <c r="FT34" s="19"/>
      <c r="FU34" s="19"/>
      <c r="FV34" s="19"/>
      <c r="FW34" s="19"/>
      <c r="FX34" s="19"/>
      <c r="FY34" s="19"/>
      <c r="FZ34" s="19"/>
      <c r="GA34" s="19"/>
      <c r="GB34" s="19"/>
      <c r="GC34" s="19"/>
      <c r="GD34" s="19"/>
      <c r="GE34" s="19"/>
      <c r="GF34" s="19"/>
      <c r="GG34" s="19"/>
      <c r="GH34" s="19"/>
      <c r="GI34" s="19"/>
      <c r="GJ34" s="19"/>
      <c r="GK34" s="19"/>
      <c r="GL34" s="19"/>
      <c r="GM34" s="19"/>
      <c r="GN34" s="19"/>
      <c r="GO34" s="19"/>
      <c r="GP34" s="19"/>
      <c r="GQ34" s="19"/>
      <c r="GR34" s="19"/>
      <c r="GS34" s="19"/>
      <c r="GT34" s="19"/>
      <c r="GU34" s="19"/>
      <c r="GV34" s="19"/>
      <c r="GW34" s="19"/>
      <c r="GX34" s="19"/>
      <c r="GY34" s="19"/>
      <c r="GZ34" s="19"/>
      <c r="HA34" s="19"/>
      <c r="HB34" s="19"/>
      <c r="HC34" s="19"/>
      <c r="HD34" s="19"/>
      <c r="HE34" s="19"/>
      <c r="HF34" s="19"/>
      <c r="HG34" s="19"/>
      <c r="HH34" s="19"/>
      <c r="HI34" s="19"/>
      <c r="HJ34" s="19"/>
      <c r="HK34" s="19"/>
      <c r="HL34" s="19"/>
      <c r="HM34" s="19"/>
      <c r="HN34" s="19"/>
      <c r="HO34" s="19"/>
      <c r="HP34" s="19"/>
      <c r="HQ34" s="19"/>
      <c r="HR34" s="19"/>
      <c r="HS34" s="19"/>
      <c r="HT34" s="19"/>
      <c r="HU34" s="19"/>
      <c r="HV34" s="19"/>
      <c r="HW34" s="19"/>
      <c r="HX34" s="19"/>
      <c r="HY34" s="19"/>
      <c r="HZ34" s="19"/>
      <c r="IA34" s="19"/>
      <c r="IB34" s="19"/>
      <c r="IC34" s="19"/>
      <c r="ID34" s="19"/>
      <c r="IE34" s="19"/>
      <c r="IF34" s="19"/>
      <c r="IG34" s="19"/>
      <c r="IH34" s="19"/>
      <c r="II34" s="19"/>
      <c r="IJ34" s="19"/>
      <c r="IK34" s="19"/>
      <c r="IL34" s="19"/>
      <c r="IM34" s="19"/>
      <c r="IN34" s="19"/>
      <c r="IO34" s="19"/>
      <c r="IP34" s="19"/>
      <c r="IQ34" s="19"/>
      <c r="IR34" s="19"/>
      <c r="IS34" s="19"/>
      <c r="IT34" s="19"/>
      <c r="IU34" s="19"/>
      <c r="IV34" s="19"/>
      <c r="IW34" s="19"/>
      <c r="IX34" s="19"/>
      <c r="IY34" s="19"/>
      <c r="IZ34" s="19"/>
      <c r="JA34" s="19"/>
      <c r="JB34" s="19"/>
      <c r="JC34" s="19"/>
      <c r="JD34" s="19"/>
      <c r="JE34" s="19"/>
    </row>
    <row r="35" spans="1:265" s="21" customFormat="1" ht="91.15" customHeight="1">
      <c r="A35" s="383"/>
      <c r="B35" s="383"/>
      <c r="C35" s="383"/>
      <c r="D35" s="383"/>
      <c r="E35" s="383"/>
      <c r="F35" s="383"/>
      <c r="G35" s="383"/>
      <c r="H35" s="465"/>
      <c r="I35" s="383"/>
      <c r="J35" s="383"/>
      <c r="K35" s="383"/>
      <c r="L35" s="488"/>
      <c r="M35" s="383"/>
      <c r="N35" s="402"/>
      <c r="O35" s="402"/>
      <c r="P35" s="383"/>
      <c r="Q35" s="383"/>
      <c r="R35" s="383"/>
      <c r="S35" s="410"/>
      <c r="T35" s="226">
        <v>1</v>
      </c>
      <c r="U35" s="371"/>
      <c r="V35" s="371"/>
      <c r="W35" s="380"/>
      <c r="X35" s="374"/>
      <c r="Y35" s="347"/>
      <c r="Z35" s="337"/>
      <c r="AA35" s="371"/>
      <c r="AB35" s="371"/>
      <c r="AC35" s="337"/>
      <c r="AD35" s="371"/>
      <c r="AE35" s="371"/>
      <c r="AF35" s="353"/>
      <c r="AG35" s="371"/>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c r="BH35" s="19"/>
      <c r="BI35" s="19"/>
      <c r="BJ35" s="19"/>
      <c r="BK35" s="19"/>
      <c r="BL35" s="19"/>
      <c r="BM35" s="19"/>
      <c r="BN35" s="19"/>
      <c r="BO35" s="19"/>
      <c r="BP35" s="19"/>
      <c r="BQ35" s="19"/>
      <c r="BR35" s="19"/>
      <c r="BS35" s="19"/>
      <c r="BT35" s="19"/>
      <c r="BU35" s="19"/>
      <c r="BV35" s="19"/>
      <c r="BW35" s="19"/>
      <c r="BX35" s="19"/>
      <c r="BY35" s="19"/>
      <c r="BZ35" s="19"/>
      <c r="CA35" s="19"/>
      <c r="CB35" s="19"/>
      <c r="CC35" s="19"/>
      <c r="CD35" s="19"/>
      <c r="CE35" s="19"/>
      <c r="CF35" s="19"/>
      <c r="CG35" s="19"/>
      <c r="CH35" s="19"/>
      <c r="CI35" s="19"/>
      <c r="CJ35" s="19"/>
      <c r="CK35" s="19"/>
      <c r="CL35" s="19"/>
      <c r="CM35" s="19"/>
      <c r="CN35" s="19"/>
      <c r="CO35" s="19"/>
      <c r="CP35" s="19"/>
      <c r="CQ35" s="19"/>
      <c r="CR35" s="19"/>
      <c r="CS35" s="19"/>
      <c r="CT35" s="19"/>
      <c r="CU35" s="19"/>
      <c r="CV35" s="19"/>
      <c r="CW35" s="19"/>
      <c r="CX35" s="19"/>
      <c r="CY35" s="19"/>
      <c r="CZ35" s="19"/>
      <c r="DA35" s="19"/>
      <c r="DB35" s="19"/>
      <c r="DC35" s="19"/>
      <c r="DD35" s="19"/>
      <c r="DE35" s="19"/>
      <c r="DF35" s="19"/>
      <c r="DG35" s="19"/>
      <c r="DH35" s="19"/>
      <c r="DI35" s="19"/>
      <c r="DJ35" s="19"/>
      <c r="DK35" s="19"/>
      <c r="DL35" s="19"/>
      <c r="DM35" s="19"/>
      <c r="DN35" s="19"/>
      <c r="DO35" s="19"/>
      <c r="DP35" s="19"/>
      <c r="DQ35" s="19"/>
      <c r="DR35" s="19"/>
      <c r="DS35" s="19"/>
      <c r="DT35" s="19"/>
      <c r="DU35" s="19"/>
      <c r="DV35" s="19"/>
      <c r="DW35" s="19"/>
      <c r="DX35" s="19"/>
      <c r="DY35" s="19"/>
      <c r="DZ35" s="19"/>
      <c r="EA35" s="19"/>
      <c r="EB35" s="19"/>
      <c r="EC35" s="19"/>
      <c r="ED35" s="19"/>
      <c r="EE35" s="19"/>
      <c r="EF35" s="19"/>
      <c r="EG35" s="19"/>
      <c r="EH35" s="19"/>
      <c r="EI35" s="19"/>
      <c r="EJ35" s="19"/>
      <c r="EK35" s="19"/>
      <c r="EL35" s="19"/>
      <c r="EM35" s="19"/>
      <c r="EN35" s="19"/>
      <c r="EO35" s="19"/>
      <c r="EP35" s="19"/>
      <c r="EQ35" s="19"/>
      <c r="ER35" s="19"/>
      <c r="ES35" s="19"/>
      <c r="ET35" s="19"/>
      <c r="EU35" s="19"/>
      <c r="EV35" s="19"/>
      <c r="EW35" s="19"/>
      <c r="EX35" s="19"/>
      <c r="EY35" s="19"/>
      <c r="EZ35" s="19"/>
      <c r="FA35" s="19"/>
      <c r="FB35" s="19"/>
      <c r="FC35" s="19"/>
      <c r="FD35" s="19"/>
      <c r="FE35" s="19"/>
      <c r="FF35" s="19"/>
      <c r="FG35" s="19"/>
      <c r="FH35" s="19"/>
      <c r="FI35" s="19"/>
      <c r="FJ35" s="19"/>
      <c r="FK35" s="19"/>
      <c r="FL35" s="19"/>
      <c r="FM35" s="19"/>
      <c r="FN35" s="19"/>
      <c r="FO35" s="19"/>
      <c r="FP35" s="19"/>
      <c r="FQ35" s="19"/>
      <c r="FR35" s="19"/>
      <c r="FS35" s="19"/>
      <c r="FT35" s="19"/>
      <c r="FU35" s="19"/>
      <c r="FV35" s="19"/>
      <c r="FW35" s="19"/>
      <c r="FX35" s="19"/>
      <c r="FY35" s="19"/>
      <c r="FZ35" s="19"/>
      <c r="GA35" s="19"/>
      <c r="GB35" s="19"/>
      <c r="GC35" s="19"/>
      <c r="GD35" s="19"/>
      <c r="GE35" s="19"/>
      <c r="GF35" s="19"/>
      <c r="GG35" s="19"/>
      <c r="GH35" s="19"/>
      <c r="GI35" s="19"/>
      <c r="GJ35" s="19"/>
      <c r="GK35" s="19"/>
      <c r="GL35" s="19"/>
      <c r="GM35" s="19"/>
      <c r="GN35" s="19"/>
      <c r="GO35" s="19"/>
      <c r="GP35" s="19"/>
      <c r="GQ35" s="19"/>
      <c r="GR35" s="19"/>
      <c r="GS35" s="19"/>
      <c r="GT35" s="19"/>
      <c r="GU35" s="19"/>
      <c r="GV35" s="19"/>
      <c r="GW35" s="19"/>
      <c r="GX35" s="19"/>
      <c r="GY35" s="19"/>
      <c r="GZ35" s="19"/>
      <c r="HA35" s="19"/>
      <c r="HB35" s="19"/>
      <c r="HC35" s="19"/>
      <c r="HD35" s="19"/>
      <c r="HE35" s="19"/>
      <c r="HF35" s="19"/>
      <c r="HG35" s="19"/>
      <c r="HH35" s="19"/>
      <c r="HI35" s="19"/>
      <c r="HJ35" s="19"/>
      <c r="HK35" s="19"/>
      <c r="HL35" s="19"/>
      <c r="HM35" s="19"/>
      <c r="HN35" s="19"/>
      <c r="HO35" s="19"/>
      <c r="HP35" s="19"/>
      <c r="HQ35" s="19"/>
      <c r="HR35" s="19"/>
      <c r="HS35" s="19"/>
      <c r="HT35" s="19"/>
      <c r="HU35" s="19"/>
      <c r="HV35" s="19"/>
      <c r="HW35" s="19"/>
      <c r="HX35" s="19"/>
      <c r="HY35" s="19"/>
      <c r="HZ35" s="19"/>
      <c r="IA35" s="19"/>
      <c r="IB35" s="19"/>
      <c r="IC35" s="19"/>
      <c r="ID35" s="19"/>
      <c r="IE35" s="19"/>
      <c r="IF35" s="19"/>
      <c r="IG35" s="19"/>
      <c r="IH35" s="19"/>
      <c r="II35" s="19"/>
      <c r="IJ35" s="19"/>
      <c r="IK35" s="19"/>
      <c r="IL35" s="19"/>
      <c r="IM35" s="19"/>
      <c r="IN35" s="19"/>
      <c r="IO35" s="19"/>
      <c r="IP35" s="19"/>
      <c r="IQ35" s="19"/>
      <c r="IR35" s="19"/>
      <c r="IS35" s="19"/>
      <c r="IT35" s="19"/>
      <c r="IU35" s="19"/>
      <c r="IV35" s="19"/>
      <c r="IW35" s="19"/>
      <c r="IX35" s="19"/>
      <c r="IY35" s="19"/>
      <c r="IZ35" s="19"/>
      <c r="JA35" s="19"/>
      <c r="JB35" s="19"/>
      <c r="JC35" s="19"/>
      <c r="JD35" s="19"/>
      <c r="JE35" s="19"/>
    </row>
    <row r="36" spans="1:265" s="12" customFormat="1" ht="101.25" customHeight="1">
      <c r="A36" s="405">
        <v>15</v>
      </c>
      <c r="B36" s="405" t="s">
        <v>65</v>
      </c>
      <c r="C36" s="405" t="s">
        <v>152</v>
      </c>
      <c r="D36" s="405" t="s">
        <v>66</v>
      </c>
      <c r="E36" s="405" t="s">
        <v>138</v>
      </c>
      <c r="F36" s="405" t="s">
        <v>20</v>
      </c>
      <c r="G36" s="405" t="s">
        <v>16</v>
      </c>
      <c r="H36" s="464" t="s">
        <v>16</v>
      </c>
      <c r="I36" s="405" t="s">
        <v>139</v>
      </c>
      <c r="J36" s="405" t="s">
        <v>23</v>
      </c>
      <c r="K36" s="405" t="s">
        <v>16</v>
      </c>
      <c r="L36" s="405" t="s">
        <v>17</v>
      </c>
      <c r="M36" s="405" t="s">
        <v>67</v>
      </c>
      <c r="N36" s="404" t="s">
        <v>244</v>
      </c>
      <c r="O36" s="404" t="s">
        <v>302</v>
      </c>
      <c r="P36" s="405" t="s">
        <v>334</v>
      </c>
      <c r="Q36" s="346" t="s">
        <v>349</v>
      </c>
      <c r="R36" s="346" t="s">
        <v>292</v>
      </c>
      <c r="S36" s="414" t="s">
        <v>398</v>
      </c>
      <c r="T36" s="214">
        <v>1</v>
      </c>
      <c r="U36" s="336">
        <v>0.25</v>
      </c>
      <c r="V36" s="336">
        <v>0.25</v>
      </c>
      <c r="W36" s="381" t="s">
        <v>945</v>
      </c>
      <c r="X36" s="330">
        <v>0.25</v>
      </c>
      <c r="Y36" s="16"/>
      <c r="Z36" s="330">
        <f>(X36+V36)</f>
        <v>0.5</v>
      </c>
      <c r="AA36" s="365" t="s">
        <v>959</v>
      </c>
      <c r="AB36" s="344">
        <v>0.25</v>
      </c>
      <c r="AC36" s="330">
        <f>(AB36+Z36)</f>
        <v>0.75</v>
      </c>
      <c r="AD36" s="371" t="s">
        <v>1087</v>
      </c>
      <c r="AE36" s="344">
        <v>0.25</v>
      </c>
      <c r="AF36" s="330">
        <f>(AE36+AC36)</f>
        <v>1</v>
      </c>
      <c r="AG36" s="371" t="s">
        <v>1087</v>
      </c>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c r="BI36" s="19"/>
      <c r="BJ36" s="19"/>
      <c r="BK36" s="19"/>
      <c r="BL36" s="19"/>
      <c r="BM36" s="19"/>
      <c r="BN36" s="19"/>
      <c r="BO36" s="19"/>
      <c r="BP36" s="19"/>
      <c r="BQ36" s="19"/>
      <c r="BR36" s="19"/>
      <c r="BS36" s="19"/>
      <c r="BT36" s="19"/>
      <c r="BU36" s="19"/>
      <c r="BV36" s="19"/>
      <c r="BW36" s="19"/>
      <c r="BX36" s="19"/>
      <c r="BY36" s="19"/>
      <c r="BZ36" s="19"/>
      <c r="CA36" s="19"/>
      <c r="CB36" s="19"/>
      <c r="CC36" s="19"/>
      <c r="CD36" s="19"/>
      <c r="CE36" s="19"/>
      <c r="CF36" s="19"/>
      <c r="CG36" s="19"/>
      <c r="CH36" s="19"/>
      <c r="CI36" s="19"/>
      <c r="CJ36" s="19"/>
      <c r="CK36" s="19"/>
      <c r="CL36" s="19"/>
      <c r="CM36" s="19"/>
      <c r="CN36" s="19"/>
      <c r="CO36" s="19"/>
      <c r="CP36" s="19"/>
      <c r="CQ36" s="19"/>
      <c r="CR36" s="19"/>
      <c r="CS36" s="19"/>
      <c r="CT36" s="19"/>
      <c r="CU36" s="19"/>
      <c r="CV36" s="19"/>
      <c r="CW36" s="19"/>
      <c r="CX36" s="19"/>
      <c r="CY36" s="19"/>
      <c r="CZ36" s="19"/>
      <c r="DA36" s="19"/>
      <c r="DB36" s="19"/>
      <c r="DC36" s="19"/>
      <c r="DD36" s="19"/>
      <c r="DE36" s="19"/>
      <c r="DF36" s="19"/>
      <c r="DG36" s="19"/>
      <c r="DH36" s="19"/>
      <c r="DI36" s="19"/>
      <c r="DJ36" s="19"/>
      <c r="DK36" s="19"/>
      <c r="DL36" s="19"/>
      <c r="DM36" s="19"/>
      <c r="DN36" s="19"/>
      <c r="DO36" s="19"/>
      <c r="DP36" s="19"/>
      <c r="DQ36" s="19"/>
      <c r="DR36" s="19"/>
      <c r="DS36" s="19"/>
      <c r="DT36" s="19"/>
      <c r="DU36" s="19"/>
      <c r="DV36" s="19"/>
      <c r="DW36" s="19"/>
      <c r="DX36" s="19"/>
      <c r="DY36" s="19"/>
      <c r="DZ36" s="19"/>
      <c r="EA36" s="19"/>
      <c r="EB36" s="19"/>
      <c r="EC36" s="19"/>
      <c r="ED36" s="19"/>
      <c r="EE36" s="19"/>
      <c r="EF36" s="19"/>
      <c r="EG36" s="19"/>
      <c r="EH36" s="19"/>
      <c r="EI36" s="19"/>
      <c r="EJ36" s="19"/>
      <c r="EK36" s="19"/>
      <c r="EL36" s="19"/>
      <c r="EM36" s="19"/>
      <c r="EN36" s="19"/>
      <c r="EO36" s="19"/>
      <c r="EP36" s="19"/>
      <c r="EQ36" s="19"/>
      <c r="ER36" s="19"/>
      <c r="ES36" s="19"/>
      <c r="ET36" s="19"/>
      <c r="EU36" s="19"/>
      <c r="EV36" s="19"/>
      <c r="EW36" s="19"/>
      <c r="EX36" s="19"/>
      <c r="EY36" s="19"/>
      <c r="EZ36" s="19"/>
      <c r="FA36" s="19"/>
      <c r="FB36" s="19"/>
      <c r="FC36" s="19"/>
      <c r="FD36" s="19"/>
      <c r="FE36" s="19"/>
      <c r="FF36" s="19"/>
      <c r="FG36" s="19"/>
      <c r="FH36" s="19"/>
      <c r="FI36" s="19"/>
      <c r="FJ36" s="19"/>
      <c r="FK36" s="19"/>
      <c r="FL36" s="19"/>
      <c r="FM36" s="19"/>
      <c r="FN36" s="19"/>
      <c r="FO36" s="19"/>
      <c r="FP36" s="19"/>
      <c r="FQ36" s="19"/>
      <c r="FR36" s="19"/>
      <c r="FS36" s="19"/>
      <c r="FT36" s="19"/>
      <c r="FU36" s="19"/>
      <c r="FV36" s="19"/>
      <c r="FW36" s="19"/>
      <c r="FX36" s="19"/>
      <c r="FY36" s="19"/>
      <c r="FZ36" s="19"/>
      <c r="GA36" s="19"/>
      <c r="GB36" s="19"/>
      <c r="GC36" s="19"/>
      <c r="GD36" s="19"/>
      <c r="GE36" s="19"/>
      <c r="GF36" s="19"/>
      <c r="GG36" s="19"/>
      <c r="GH36" s="19"/>
      <c r="GI36" s="19"/>
      <c r="GJ36" s="19"/>
      <c r="GK36" s="19"/>
      <c r="GL36" s="19"/>
      <c r="GM36" s="19"/>
      <c r="GN36" s="19"/>
      <c r="GO36" s="19"/>
      <c r="GP36" s="19"/>
      <c r="GQ36" s="19"/>
      <c r="GR36" s="19"/>
      <c r="GS36" s="19"/>
      <c r="GT36" s="19"/>
      <c r="GU36" s="19"/>
      <c r="GV36" s="19"/>
      <c r="GW36" s="19"/>
      <c r="GX36" s="19"/>
      <c r="GY36" s="19"/>
      <c r="GZ36" s="19"/>
      <c r="HA36" s="19"/>
      <c r="HB36" s="19"/>
      <c r="HC36" s="19"/>
      <c r="HD36" s="19"/>
      <c r="HE36" s="19"/>
      <c r="HF36" s="19"/>
      <c r="HG36" s="19"/>
      <c r="HH36" s="19"/>
      <c r="HI36" s="19"/>
      <c r="HJ36" s="19"/>
      <c r="HK36" s="19"/>
      <c r="HL36" s="19"/>
      <c r="HM36" s="19"/>
      <c r="HN36" s="19"/>
      <c r="HO36" s="19"/>
      <c r="HP36" s="19"/>
      <c r="HQ36" s="19"/>
      <c r="HR36" s="19"/>
      <c r="HS36" s="19"/>
      <c r="HT36" s="19"/>
      <c r="HU36" s="19"/>
      <c r="HV36" s="19"/>
      <c r="HW36" s="19"/>
      <c r="HX36" s="19"/>
      <c r="HY36" s="19"/>
      <c r="HZ36" s="19"/>
      <c r="IA36" s="19"/>
      <c r="IB36" s="19"/>
      <c r="IC36" s="19"/>
      <c r="ID36" s="19"/>
      <c r="IE36" s="19"/>
      <c r="IF36" s="19"/>
      <c r="IG36" s="19"/>
      <c r="IH36" s="19"/>
      <c r="II36" s="19"/>
      <c r="IJ36" s="19"/>
      <c r="IK36" s="19"/>
      <c r="IL36" s="19"/>
      <c r="IM36" s="19"/>
      <c r="IN36" s="19"/>
      <c r="IO36" s="19"/>
      <c r="IP36" s="19"/>
      <c r="IQ36" s="19"/>
      <c r="IR36" s="19"/>
      <c r="IS36" s="19"/>
      <c r="IT36" s="19"/>
      <c r="IU36" s="19"/>
      <c r="IV36" s="19"/>
      <c r="IW36" s="19"/>
      <c r="IX36" s="19"/>
      <c r="IY36" s="19"/>
      <c r="IZ36" s="19"/>
      <c r="JA36" s="19"/>
      <c r="JB36" s="19"/>
      <c r="JC36" s="19"/>
      <c r="JD36" s="19"/>
      <c r="JE36" s="19"/>
    </row>
    <row r="37" spans="1:265" s="11" customFormat="1" ht="108.4" customHeight="1">
      <c r="A37" s="383"/>
      <c r="B37" s="383"/>
      <c r="C37" s="383"/>
      <c r="D37" s="383"/>
      <c r="E37" s="383"/>
      <c r="F37" s="383"/>
      <c r="G37" s="383"/>
      <c r="H37" s="465"/>
      <c r="I37" s="383"/>
      <c r="J37" s="383"/>
      <c r="K37" s="383"/>
      <c r="L37" s="383"/>
      <c r="M37" s="383"/>
      <c r="N37" s="402"/>
      <c r="O37" s="402"/>
      <c r="P37" s="383"/>
      <c r="Q37" s="347"/>
      <c r="R37" s="347"/>
      <c r="S37" s="413"/>
      <c r="T37" s="214">
        <v>1</v>
      </c>
      <c r="U37" s="347"/>
      <c r="V37" s="347"/>
      <c r="W37" s="381"/>
      <c r="X37" s="356"/>
      <c r="Y37" s="253"/>
      <c r="Z37" s="355"/>
      <c r="AA37" s="366"/>
      <c r="AB37" s="345"/>
      <c r="AC37" s="355"/>
      <c r="AD37" s="371"/>
      <c r="AE37" s="345"/>
      <c r="AF37" s="355"/>
      <c r="AG37" s="371"/>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2"/>
      <c r="BR37" s="22"/>
      <c r="BS37" s="22"/>
      <c r="BT37" s="22"/>
      <c r="BU37" s="22"/>
      <c r="BV37" s="22"/>
      <c r="BW37" s="22"/>
      <c r="BX37" s="22"/>
      <c r="BY37" s="22"/>
      <c r="BZ37" s="22"/>
      <c r="CA37" s="22"/>
      <c r="CB37" s="22"/>
      <c r="CC37" s="22"/>
      <c r="CD37" s="22"/>
      <c r="CE37" s="22"/>
      <c r="CF37" s="22"/>
      <c r="CG37" s="22"/>
      <c r="CH37" s="22"/>
      <c r="CI37" s="22"/>
      <c r="CJ37" s="22"/>
      <c r="CK37" s="22"/>
      <c r="CL37" s="22"/>
      <c r="CM37" s="22"/>
      <c r="CN37" s="22"/>
      <c r="CO37" s="22"/>
      <c r="CP37" s="22"/>
      <c r="CQ37" s="22"/>
      <c r="CR37" s="22"/>
      <c r="CS37" s="22"/>
      <c r="CT37" s="22"/>
      <c r="CU37" s="22"/>
      <c r="CV37" s="22"/>
      <c r="CW37" s="22"/>
      <c r="CX37" s="22"/>
      <c r="CY37" s="22"/>
      <c r="CZ37" s="22"/>
      <c r="DA37" s="22"/>
      <c r="DB37" s="22"/>
      <c r="DC37" s="22"/>
      <c r="DD37" s="22"/>
      <c r="DE37" s="22"/>
      <c r="DF37" s="22"/>
      <c r="DG37" s="22"/>
      <c r="DH37" s="22"/>
      <c r="DI37" s="22"/>
      <c r="DJ37" s="22"/>
      <c r="DK37" s="22"/>
      <c r="DL37" s="22"/>
      <c r="DM37" s="22"/>
      <c r="DN37" s="22"/>
      <c r="DO37" s="22"/>
      <c r="DP37" s="22"/>
      <c r="DQ37" s="22"/>
      <c r="DR37" s="22"/>
      <c r="DS37" s="22"/>
      <c r="DT37" s="22"/>
      <c r="DU37" s="22"/>
      <c r="DV37" s="22"/>
      <c r="DW37" s="22"/>
      <c r="DX37" s="22"/>
      <c r="DY37" s="22"/>
      <c r="DZ37" s="22"/>
      <c r="EA37" s="22"/>
      <c r="EB37" s="22"/>
      <c r="EC37" s="22"/>
      <c r="ED37" s="22"/>
      <c r="EE37" s="22"/>
      <c r="EF37" s="22"/>
      <c r="EG37" s="22"/>
      <c r="EH37" s="22"/>
      <c r="EI37" s="22"/>
      <c r="EJ37" s="22"/>
      <c r="EK37" s="22"/>
      <c r="EL37" s="22"/>
      <c r="EM37" s="22"/>
      <c r="EN37" s="22"/>
      <c r="EO37" s="22"/>
      <c r="EP37" s="22"/>
      <c r="EQ37" s="22"/>
      <c r="ER37" s="22"/>
      <c r="ES37" s="22"/>
      <c r="ET37" s="22"/>
      <c r="EU37" s="22"/>
      <c r="EV37" s="22"/>
      <c r="EW37" s="22"/>
      <c r="EX37" s="22"/>
      <c r="EY37" s="22"/>
      <c r="EZ37" s="22"/>
      <c r="FA37" s="22"/>
      <c r="FB37" s="22"/>
      <c r="FC37" s="22"/>
      <c r="FD37" s="22"/>
      <c r="FE37" s="22"/>
      <c r="FF37" s="22"/>
      <c r="FG37" s="22"/>
      <c r="FH37" s="22"/>
      <c r="FI37" s="22"/>
      <c r="FJ37" s="22"/>
      <c r="FK37" s="22"/>
      <c r="FL37" s="22"/>
      <c r="FM37" s="22"/>
      <c r="FN37" s="22"/>
      <c r="FO37" s="22"/>
      <c r="FP37" s="22"/>
      <c r="FQ37" s="22"/>
      <c r="FR37" s="22"/>
      <c r="FS37" s="22"/>
      <c r="FT37" s="22"/>
      <c r="FU37" s="22"/>
      <c r="FV37" s="22"/>
      <c r="FW37" s="22"/>
      <c r="FX37" s="22"/>
      <c r="FY37" s="22"/>
      <c r="FZ37" s="22"/>
      <c r="GA37" s="22"/>
      <c r="GB37" s="22"/>
      <c r="GC37" s="22"/>
      <c r="GD37" s="22"/>
      <c r="GE37" s="22"/>
      <c r="GF37" s="22"/>
      <c r="GG37" s="22"/>
      <c r="GH37" s="22"/>
      <c r="GI37" s="22"/>
      <c r="GJ37" s="22"/>
      <c r="GK37" s="22"/>
      <c r="GL37" s="22"/>
      <c r="GM37" s="22"/>
      <c r="GN37" s="22"/>
      <c r="GO37" s="22"/>
      <c r="GP37" s="22"/>
      <c r="GQ37" s="22"/>
      <c r="GR37" s="22"/>
      <c r="GS37" s="22"/>
      <c r="GT37" s="22"/>
      <c r="GU37" s="22"/>
      <c r="GV37" s="22"/>
      <c r="GW37" s="22"/>
      <c r="GX37" s="22"/>
      <c r="GY37" s="22"/>
      <c r="GZ37" s="22"/>
      <c r="HA37" s="22"/>
      <c r="HB37" s="22"/>
      <c r="HC37" s="22"/>
      <c r="HD37" s="22"/>
      <c r="HE37" s="22"/>
      <c r="HF37" s="22"/>
      <c r="HG37" s="22"/>
      <c r="HH37" s="22"/>
      <c r="HI37" s="22"/>
      <c r="HJ37" s="22"/>
      <c r="HK37" s="22"/>
      <c r="HL37" s="22"/>
      <c r="HM37" s="22"/>
      <c r="HN37" s="22"/>
      <c r="HO37" s="22"/>
      <c r="HP37" s="22"/>
      <c r="HQ37" s="22"/>
      <c r="HR37" s="22"/>
      <c r="HS37" s="22"/>
      <c r="HT37" s="22"/>
      <c r="HU37" s="22"/>
      <c r="HV37" s="22"/>
      <c r="HW37" s="22"/>
      <c r="HX37" s="22"/>
      <c r="HY37" s="22"/>
      <c r="HZ37" s="22"/>
      <c r="IA37" s="22"/>
      <c r="IB37" s="22"/>
      <c r="IC37" s="22"/>
      <c r="ID37" s="22"/>
      <c r="IE37" s="22"/>
      <c r="IF37" s="22"/>
      <c r="IG37" s="22"/>
      <c r="IH37" s="22"/>
      <c r="II37" s="22"/>
      <c r="IJ37" s="22"/>
      <c r="IK37" s="22"/>
      <c r="IL37" s="22"/>
      <c r="IM37" s="22"/>
      <c r="IN37" s="22"/>
      <c r="IO37" s="22"/>
      <c r="IP37" s="22"/>
      <c r="IQ37" s="22"/>
      <c r="IR37" s="22"/>
      <c r="IS37" s="22"/>
      <c r="IT37" s="22"/>
      <c r="IU37" s="22"/>
      <c r="IV37" s="22"/>
      <c r="IW37" s="22"/>
      <c r="IX37" s="22"/>
      <c r="IY37" s="22"/>
      <c r="IZ37" s="22"/>
      <c r="JA37" s="22"/>
      <c r="JB37" s="22"/>
      <c r="JC37" s="22"/>
      <c r="JD37" s="22"/>
      <c r="JE37" s="22"/>
    </row>
    <row r="38" spans="1:265" s="11" customFormat="1" ht="100.5" customHeight="1">
      <c r="A38" s="405">
        <v>16</v>
      </c>
      <c r="B38" s="405" t="s">
        <v>65</v>
      </c>
      <c r="C38" s="405" t="s">
        <v>153</v>
      </c>
      <c r="D38" s="405" t="s">
        <v>68</v>
      </c>
      <c r="E38" s="405" t="s">
        <v>138</v>
      </c>
      <c r="F38" s="405" t="s">
        <v>20</v>
      </c>
      <c r="G38" s="405" t="s">
        <v>16</v>
      </c>
      <c r="H38" s="464" t="s">
        <v>16</v>
      </c>
      <c r="I38" s="405" t="s">
        <v>139</v>
      </c>
      <c r="J38" s="405" t="s">
        <v>23</v>
      </c>
      <c r="K38" s="405" t="s">
        <v>16</v>
      </c>
      <c r="L38" s="405" t="s">
        <v>17</v>
      </c>
      <c r="M38" s="405" t="s">
        <v>67</v>
      </c>
      <c r="N38" s="404" t="s">
        <v>245</v>
      </c>
      <c r="O38" s="404" t="s">
        <v>303</v>
      </c>
      <c r="P38" s="405" t="s">
        <v>334</v>
      </c>
      <c r="Q38" s="346" t="s">
        <v>350</v>
      </c>
      <c r="R38" s="346" t="s">
        <v>292</v>
      </c>
      <c r="S38" s="414" t="s">
        <v>398</v>
      </c>
      <c r="T38" s="214">
        <v>1</v>
      </c>
      <c r="U38" s="336">
        <v>0.25</v>
      </c>
      <c r="V38" s="336">
        <v>0.25</v>
      </c>
      <c r="W38" s="381" t="s">
        <v>945</v>
      </c>
      <c r="X38" s="330">
        <v>0.25</v>
      </c>
      <c r="Y38" s="253"/>
      <c r="Z38" s="330">
        <f>(V38+X38)</f>
        <v>0.5</v>
      </c>
      <c r="AA38" s="363" t="s">
        <v>958</v>
      </c>
      <c r="AB38" s="328">
        <v>0.25</v>
      </c>
      <c r="AC38" s="330">
        <f>(Z38+AB38)</f>
        <v>0.75</v>
      </c>
      <c r="AD38" s="335" t="s">
        <v>958</v>
      </c>
      <c r="AE38" s="328">
        <v>0.25</v>
      </c>
      <c r="AF38" s="330">
        <f>(AC38+AE38)</f>
        <v>1</v>
      </c>
      <c r="AG38" s="335" t="s">
        <v>958</v>
      </c>
      <c r="AH38" s="22"/>
      <c r="AI38" s="22"/>
      <c r="AJ38" s="22"/>
      <c r="AK38" s="22"/>
      <c r="AL38" s="22"/>
      <c r="AM38" s="22"/>
      <c r="AN38" s="22"/>
      <c r="AO38" s="22"/>
      <c r="AP38" s="22"/>
      <c r="AQ38" s="22"/>
      <c r="AR38" s="22"/>
      <c r="AS38" s="22"/>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2"/>
      <c r="BR38" s="22"/>
      <c r="BS38" s="22"/>
      <c r="BT38" s="22"/>
      <c r="BU38" s="22"/>
      <c r="BV38" s="22"/>
      <c r="BW38" s="22"/>
      <c r="BX38" s="22"/>
      <c r="BY38" s="22"/>
      <c r="BZ38" s="22"/>
      <c r="CA38" s="22"/>
      <c r="CB38" s="22"/>
      <c r="CC38" s="22"/>
      <c r="CD38" s="22"/>
      <c r="CE38" s="22"/>
      <c r="CF38" s="22"/>
      <c r="CG38" s="22"/>
      <c r="CH38" s="22"/>
      <c r="CI38" s="22"/>
      <c r="CJ38" s="22"/>
      <c r="CK38" s="22"/>
      <c r="CL38" s="22"/>
      <c r="CM38" s="22"/>
      <c r="CN38" s="22"/>
      <c r="CO38" s="22"/>
      <c r="CP38" s="22"/>
      <c r="CQ38" s="22"/>
      <c r="CR38" s="22"/>
      <c r="CS38" s="22"/>
      <c r="CT38" s="22"/>
      <c r="CU38" s="22"/>
      <c r="CV38" s="22"/>
      <c r="CW38" s="22"/>
      <c r="CX38" s="22"/>
      <c r="CY38" s="22"/>
      <c r="CZ38" s="22"/>
      <c r="DA38" s="22"/>
      <c r="DB38" s="22"/>
      <c r="DC38" s="22"/>
      <c r="DD38" s="22"/>
      <c r="DE38" s="22"/>
      <c r="DF38" s="22"/>
      <c r="DG38" s="22"/>
      <c r="DH38" s="22"/>
      <c r="DI38" s="22"/>
      <c r="DJ38" s="22"/>
      <c r="DK38" s="22"/>
      <c r="DL38" s="22"/>
      <c r="DM38" s="22"/>
      <c r="DN38" s="22"/>
      <c r="DO38" s="22"/>
      <c r="DP38" s="22"/>
      <c r="DQ38" s="22"/>
      <c r="DR38" s="22"/>
      <c r="DS38" s="22"/>
      <c r="DT38" s="22"/>
      <c r="DU38" s="22"/>
      <c r="DV38" s="22"/>
      <c r="DW38" s="22"/>
      <c r="DX38" s="22"/>
      <c r="DY38" s="22"/>
      <c r="DZ38" s="22"/>
      <c r="EA38" s="22"/>
      <c r="EB38" s="22"/>
      <c r="EC38" s="22"/>
      <c r="ED38" s="22"/>
      <c r="EE38" s="22"/>
      <c r="EF38" s="22"/>
      <c r="EG38" s="22"/>
      <c r="EH38" s="22"/>
      <c r="EI38" s="22"/>
      <c r="EJ38" s="22"/>
      <c r="EK38" s="22"/>
      <c r="EL38" s="22"/>
      <c r="EM38" s="22"/>
      <c r="EN38" s="22"/>
      <c r="EO38" s="22"/>
      <c r="EP38" s="22"/>
      <c r="EQ38" s="22"/>
      <c r="ER38" s="22"/>
      <c r="ES38" s="22"/>
      <c r="ET38" s="22"/>
      <c r="EU38" s="22"/>
      <c r="EV38" s="22"/>
      <c r="EW38" s="22"/>
      <c r="EX38" s="22"/>
      <c r="EY38" s="22"/>
      <c r="EZ38" s="22"/>
      <c r="FA38" s="22"/>
      <c r="FB38" s="22"/>
      <c r="FC38" s="22"/>
      <c r="FD38" s="22"/>
      <c r="FE38" s="22"/>
      <c r="FF38" s="22"/>
      <c r="FG38" s="22"/>
      <c r="FH38" s="22"/>
      <c r="FI38" s="22"/>
      <c r="FJ38" s="22"/>
      <c r="FK38" s="22"/>
      <c r="FL38" s="22"/>
      <c r="FM38" s="22"/>
      <c r="FN38" s="22"/>
      <c r="FO38" s="22"/>
      <c r="FP38" s="22"/>
      <c r="FQ38" s="22"/>
      <c r="FR38" s="22"/>
      <c r="FS38" s="22"/>
      <c r="FT38" s="22"/>
      <c r="FU38" s="22"/>
      <c r="FV38" s="22"/>
      <c r="FW38" s="22"/>
      <c r="FX38" s="22"/>
      <c r="FY38" s="22"/>
      <c r="FZ38" s="22"/>
      <c r="GA38" s="22"/>
      <c r="GB38" s="22"/>
      <c r="GC38" s="22"/>
      <c r="GD38" s="22"/>
      <c r="GE38" s="22"/>
      <c r="GF38" s="22"/>
      <c r="GG38" s="22"/>
      <c r="GH38" s="22"/>
      <c r="GI38" s="22"/>
      <c r="GJ38" s="22"/>
      <c r="GK38" s="22"/>
      <c r="GL38" s="22"/>
      <c r="GM38" s="22"/>
      <c r="GN38" s="22"/>
      <c r="GO38" s="22"/>
      <c r="GP38" s="22"/>
      <c r="GQ38" s="22"/>
      <c r="GR38" s="22"/>
      <c r="GS38" s="22"/>
      <c r="GT38" s="22"/>
      <c r="GU38" s="22"/>
      <c r="GV38" s="22"/>
      <c r="GW38" s="22"/>
      <c r="GX38" s="22"/>
      <c r="GY38" s="22"/>
      <c r="GZ38" s="22"/>
      <c r="HA38" s="22"/>
      <c r="HB38" s="22"/>
      <c r="HC38" s="22"/>
      <c r="HD38" s="22"/>
      <c r="HE38" s="22"/>
      <c r="HF38" s="22"/>
      <c r="HG38" s="22"/>
      <c r="HH38" s="22"/>
      <c r="HI38" s="22"/>
      <c r="HJ38" s="22"/>
      <c r="HK38" s="22"/>
      <c r="HL38" s="22"/>
      <c r="HM38" s="22"/>
      <c r="HN38" s="22"/>
      <c r="HO38" s="22"/>
      <c r="HP38" s="22"/>
      <c r="HQ38" s="22"/>
      <c r="HR38" s="22"/>
      <c r="HS38" s="22"/>
      <c r="HT38" s="22"/>
      <c r="HU38" s="22"/>
      <c r="HV38" s="22"/>
      <c r="HW38" s="22"/>
      <c r="HX38" s="22"/>
      <c r="HY38" s="22"/>
      <c r="HZ38" s="22"/>
      <c r="IA38" s="22"/>
      <c r="IB38" s="22"/>
      <c r="IC38" s="22"/>
      <c r="ID38" s="22"/>
      <c r="IE38" s="22"/>
      <c r="IF38" s="22"/>
      <c r="IG38" s="22"/>
      <c r="IH38" s="22"/>
      <c r="II38" s="22"/>
      <c r="IJ38" s="22"/>
      <c r="IK38" s="22"/>
      <c r="IL38" s="22"/>
      <c r="IM38" s="22"/>
      <c r="IN38" s="22"/>
      <c r="IO38" s="22"/>
      <c r="IP38" s="22"/>
      <c r="IQ38" s="22"/>
      <c r="IR38" s="22"/>
      <c r="IS38" s="22"/>
      <c r="IT38" s="22"/>
      <c r="IU38" s="22"/>
      <c r="IV38" s="22"/>
      <c r="IW38" s="22"/>
      <c r="IX38" s="22"/>
      <c r="IY38" s="22"/>
      <c r="IZ38" s="22"/>
      <c r="JA38" s="22"/>
      <c r="JB38" s="22"/>
      <c r="JC38" s="22"/>
      <c r="JD38" s="22"/>
      <c r="JE38" s="22"/>
    </row>
    <row r="39" spans="1:265" s="11" customFormat="1" ht="150" customHeight="1">
      <c r="A39" s="383"/>
      <c r="B39" s="383"/>
      <c r="C39" s="383"/>
      <c r="D39" s="383"/>
      <c r="E39" s="383"/>
      <c r="F39" s="383"/>
      <c r="G39" s="383"/>
      <c r="H39" s="465"/>
      <c r="I39" s="383"/>
      <c r="J39" s="383"/>
      <c r="K39" s="383"/>
      <c r="L39" s="383"/>
      <c r="M39" s="383"/>
      <c r="N39" s="402"/>
      <c r="O39" s="402"/>
      <c r="P39" s="383"/>
      <c r="Q39" s="347"/>
      <c r="R39" s="347"/>
      <c r="S39" s="413"/>
      <c r="T39" s="214">
        <v>1</v>
      </c>
      <c r="U39" s="347"/>
      <c r="V39" s="347"/>
      <c r="W39" s="381"/>
      <c r="X39" s="356"/>
      <c r="Y39" s="253"/>
      <c r="Z39" s="337"/>
      <c r="AA39" s="329"/>
      <c r="AB39" s="329"/>
      <c r="AC39" s="337"/>
      <c r="AD39" s="335"/>
      <c r="AE39" s="329"/>
      <c r="AF39" s="337"/>
      <c r="AG39" s="335"/>
      <c r="AH39" s="22"/>
      <c r="AI39" s="22"/>
      <c r="AJ39" s="22"/>
      <c r="AK39" s="22"/>
      <c r="AL39" s="22"/>
      <c r="AM39" s="22"/>
      <c r="AN39" s="22"/>
      <c r="AO39" s="22"/>
      <c r="AP39" s="22"/>
      <c r="AQ39" s="22"/>
      <c r="AR39" s="22"/>
      <c r="AS39" s="22"/>
      <c r="AT39" s="22"/>
      <c r="AU39" s="22"/>
      <c r="AV39" s="22"/>
      <c r="AW39" s="22"/>
      <c r="AX39" s="22"/>
      <c r="AY39" s="22"/>
      <c r="AZ39" s="22"/>
      <c r="BA39" s="22"/>
      <c r="BB39" s="22"/>
      <c r="BC39" s="22"/>
      <c r="BD39" s="22"/>
      <c r="BE39" s="22"/>
      <c r="BF39" s="22"/>
      <c r="BG39" s="22"/>
      <c r="BH39" s="22"/>
      <c r="BI39" s="22"/>
      <c r="BJ39" s="22"/>
      <c r="BK39" s="22"/>
      <c r="BL39" s="22"/>
      <c r="BM39" s="22"/>
      <c r="BN39" s="22"/>
      <c r="BO39" s="22"/>
      <c r="BP39" s="22"/>
      <c r="BQ39" s="22"/>
      <c r="BR39" s="22"/>
      <c r="BS39" s="22"/>
      <c r="BT39" s="22"/>
      <c r="BU39" s="22"/>
      <c r="BV39" s="22"/>
      <c r="BW39" s="22"/>
      <c r="BX39" s="22"/>
      <c r="BY39" s="22"/>
      <c r="BZ39" s="22"/>
      <c r="CA39" s="22"/>
      <c r="CB39" s="22"/>
      <c r="CC39" s="22"/>
      <c r="CD39" s="22"/>
      <c r="CE39" s="22"/>
      <c r="CF39" s="22"/>
      <c r="CG39" s="22"/>
      <c r="CH39" s="22"/>
      <c r="CI39" s="22"/>
      <c r="CJ39" s="22"/>
      <c r="CK39" s="22"/>
      <c r="CL39" s="22"/>
      <c r="CM39" s="22"/>
      <c r="CN39" s="22"/>
      <c r="CO39" s="22"/>
      <c r="CP39" s="22"/>
      <c r="CQ39" s="22"/>
      <c r="CR39" s="22"/>
      <c r="CS39" s="22"/>
      <c r="CT39" s="22"/>
      <c r="CU39" s="22"/>
      <c r="CV39" s="22"/>
      <c r="CW39" s="22"/>
      <c r="CX39" s="22"/>
      <c r="CY39" s="22"/>
      <c r="CZ39" s="22"/>
      <c r="DA39" s="22"/>
      <c r="DB39" s="22"/>
      <c r="DC39" s="22"/>
      <c r="DD39" s="22"/>
      <c r="DE39" s="22"/>
      <c r="DF39" s="22"/>
      <c r="DG39" s="22"/>
      <c r="DH39" s="22"/>
      <c r="DI39" s="22"/>
      <c r="DJ39" s="22"/>
      <c r="DK39" s="22"/>
      <c r="DL39" s="22"/>
      <c r="DM39" s="22"/>
      <c r="DN39" s="22"/>
      <c r="DO39" s="22"/>
      <c r="DP39" s="22"/>
      <c r="DQ39" s="22"/>
      <c r="DR39" s="22"/>
      <c r="DS39" s="22"/>
      <c r="DT39" s="22"/>
      <c r="DU39" s="22"/>
      <c r="DV39" s="22"/>
      <c r="DW39" s="22"/>
      <c r="DX39" s="22"/>
      <c r="DY39" s="22"/>
      <c r="DZ39" s="22"/>
      <c r="EA39" s="22"/>
      <c r="EB39" s="22"/>
      <c r="EC39" s="22"/>
      <c r="ED39" s="22"/>
      <c r="EE39" s="22"/>
      <c r="EF39" s="22"/>
      <c r="EG39" s="22"/>
      <c r="EH39" s="22"/>
      <c r="EI39" s="22"/>
      <c r="EJ39" s="22"/>
      <c r="EK39" s="22"/>
      <c r="EL39" s="22"/>
      <c r="EM39" s="22"/>
      <c r="EN39" s="22"/>
      <c r="EO39" s="22"/>
      <c r="EP39" s="22"/>
      <c r="EQ39" s="22"/>
      <c r="ER39" s="22"/>
      <c r="ES39" s="22"/>
      <c r="ET39" s="22"/>
      <c r="EU39" s="22"/>
      <c r="EV39" s="22"/>
      <c r="EW39" s="22"/>
      <c r="EX39" s="22"/>
      <c r="EY39" s="22"/>
      <c r="EZ39" s="22"/>
      <c r="FA39" s="22"/>
      <c r="FB39" s="22"/>
      <c r="FC39" s="22"/>
      <c r="FD39" s="22"/>
      <c r="FE39" s="22"/>
      <c r="FF39" s="22"/>
      <c r="FG39" s="22"/>
      <c r="FH39" s="22"/>
      <c r="FI39" s="22"/>
      <c r="FJ39" s="22"/>
      <c r="FK39" s="22"/>
      <c r="FL39" s="22"/>
      <c r="FM39" s="22"/>
      <c r="FN39" s="22"/>
      <c r="FO39" s="22"/>
      <c r="FP39" s="22"/>
      <c r="FQ39" s="22"/>
      <c r="FR39" s="22"/>
      <c r="FS39" s="22"/>
      <c r="FT39" s="22"/>
      <c r="FU39" s="22"/>
      <c r="FV39" s="22"/>
      <c r="FW39" s="22"/>
      <c r="FX39" s="22"/>
      <c r="FY39" s="22"/>
      <c r="FZ39" s="22"/>
      <c r="GA39" s="22"/>
      <c r="GB39" s="22"/>
      <c r="GC39" s="22"/>
      <c r="GD39" s="22"/>
      <c r="GE39" s="22"/>
      <c r="GF39" s="22"/>
      <c r="GG39" s="22"/>
      <c r="GH39" s="22"/>
      <c r="GI39" s="22"/>
      <c r="GJ39" s="22"/>
      <c r="GK39" s="22"/>
      <c r="GL39" s="22"/>
      <c r="GM39" s="22"/>
      <c r="GN39" s="22"/>
      <c r="GO39" s="22"/>
      <c r="GP39" s="22"/>
      <c r="GQ39" s="22"/>
      <c r="GR39" s="22"/>
      <c r="GS39" s="22"/>
      <c r="GT39" s="22"/>
      <c r="GU39" s="22"/>
      <c r="GV39" s="22"/>
      <c r="GW39" s="22"/>
      <c r="GX39" s="22"/>
      <c r="GY39" s="22"/>
      <c r="GZ39" s="22"/>
      <c r="HA39" s="22"/>
      <c r="HB39" s="22"/>
      <c r="HC39" s="22"/>
      <c r="HD39" s="22"/>
      <c r="HE39" s="22"/>
      <c r="HF39" s="22"/>
      <c r="HG39" s="22"/>
      <c r="HH39" s="22"/>
      <c r="HI39" s="22"/>
      <c r="HJ39" s="22"/>
      <c r="HK39" s="22"/>
      <c r="HL39" s="22"/>
      <c r="HM39" s="22"/>
      <c r="HN39" s="22"/>
      <c r="HO39" s="22"/>
      <c r="HP39" s="22"/>
      <c r="HQ39" s="22"/>
      <c r="HR39" s="22"/>
      <c r="HS39" s="22"/>
      <c r="HT39" s="22"/>
      <c r="HU39" s="22"/>
      <c r="HV39" s="22"/>
      <c r="HW39" s="22"/>
      <c r="HX39" s="22"/>
      <c r="HY39" s="22"/>
      <c r="HZ39" s="22"/>
      <c r="IA39" s="22"/>
      <c r="IB39" s="22"/>
      <c r="IC39" s="22"/>
      <c r="ID39" s="22"/>
      <c r="IE39" s="22"/>
      <c r="IF39" s="22"/>
      <c r="IG39" s="22"/>
      <c r="IH39" s="22"/>
      <c r="II39" s="22"/>
      <c r="IJ39" s="22"/>
      <c r="IK39" s="22"/>
      <c r="IL39" s="22"/>
      <c r="IM39" s="22"/>
      <c r="IN39" s="22"/>
      <c r="IO39" s="22"/>
      <c r="IP39" s="22"/>
      <c r="IQ39" s="22"/>
      <c r="IR39" s="22"/>
      <c r="IS39" s="22"/>
      <c r="IT39" s="22"/>
      <c r="IU39" s="22"/>
      <c r="IV39" s="22"/>
      <c r="IW39" s="22"/>
      <c r="IX39" s="22"/>
      <c r="IY39" s="22"/>
      <c r="IZ39" s="22"/>
      <c r="JA39" s="22"/>
      <c r="JB39" s="22"/>
      <c r="JC39" s="22"/>
      <c r="JD39" s="22"/>
      <c r="JE39" s="22"/>
    </row>
    <row r="40" spans="1:265" s="11" customFormat="1" ht="105.75" customHeight="1">
      <c r="A40" s="405">
        <v>17</v>
      </c>
      <c r="B40" s="405" t="s">
        <v>65</v>
      </c>
      <c r="C40" s="405" t="s">
        <v>153</v>
      </c>
      <c r="D40" s="405" t="s">
        <v>69</v>
      </c>
      <c r="E40" s="405" t="s">
        <v>138</v>
      </c>
      <c r="F40" s="405" t="s">
        <v>20</v>
      </c>
      <c r="G40" s="405" t="s">
        <v>16</v>
      </c>
      <c r="H40" s="464" t="s">
        <v>16</v>
      </c>
      <c r="I40" s="405" t="s">
        <v>139</v>
      </c>
      <c r="J40" s="405" t="s">
        <v>23</v>
      </c>
      <c r="K40" s="405" t="s">
        <v>16</v>
      </c>
      <c r="L40" s="405" t="s">
        <v>17</v>
      </c>
      <c r="M40" s="405" t="s">
        <v>67</v>
      </c>
      <c r="N40" s="404" t="s">
        <v>244</v>
      </c>
      <c r="O40" s="404" t="s">
        <v>303</v>
      </c>
      <c r="P40" s="405" t="s">
        <v>334</v>
      </c>
      <c r="Q40" s="346" t="s">
        <v>351</v>
      </c>
      <c r="R40" s="475" t="s">
        <v>292</v>
      </c>
      <c r="S40" s="414" t="s">
        <v>398</v>
      </c>
      <c r="T40" s="214">
        <v>1</v>
      </c>
      <c r="U40" s="336">
        <v>0.25</v>
      </c>
      <c r="V40" s="336">
        <v>0.25</v>
      </c>
      <c r="W40" s="381" t="s">
        <v>945</v>
      </c>
      <c r="X40" s="330">
        <v>0.25</v>
      </c>
      <c r="Y40" s="253"/>
      <c r="Z40" s="330">
        <f>(X40+V40)</f>
        <v>0.5</v>
      </c>
      <c r="AA40" s="363" t="s">
        <v>960</v>
      </c>
      <c r="AB40" s="328">
        <v>0.25</v>
      </c>
      <c r="AC40" s="330">
        <f>(AB40+Z40)</f>
        <v>0.75</v>
      </c>
      <c r="AD40" s="335" t="s">
        <v>960</v>
      </c>
      <c r="AE40" s="328">
        <v>0.25</v>
      </c>
      <c r="AF40" s="330">
        <f>(AE40+AC40)</f>
        <v>1</v>
      </c>
      <c r="AG40" s="335" t="s">
        <v>960</v>
      </c>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2"/>
      <c r="BI40" s="22"/>
      <c r="BJ40" s="22"/>
      <c r="BK40" s="22"/>
      <c r="BL40" s="22"/>
      <c r="BM40" s="22"/>
      <c r="BN40" s="22"/>
      <c r="BO40" s="22"/>
      <c r="BP40" s="22"/>
      <c r="BQ40" s="22"/>
      <c r="BR40" s="22"/>
      <c r="BS40" s="22"/>
      <c r="BT40" s="22"/>
      <c r="BU40" s="22"/>
      <c r="BV40" s="22"/>
      <c r="BW40" s="22"/>
      <c r="BX40" s="22"/>
      <c r="BY40" s="22"/>
      <c r="BZ40" s="22"/>
      <c r="CA40" s="22"/>
      <c r="CB40" s="22"/>
      <c r="CC40" s="22"/>
      <c r="CD40" s="22"/>
      <c r="CE40" s="22"/>
      <c r="CF40" s="22"/>
      <c r="CG40" s="22"/>
      <c r="CH40" s="22"/>
      <c r="CI40" s="22"/>
      <c r="CJ40" s="22"/>
      <c r="CK40" s="22"/>
      <c r="CL40" s="22"/>
      <c r="CM40" s="22"/>
      <c r="CN40" s="22"/>
      <c r="CO40" s="22"/>
      <c r="CP40" s="22"/>
      <c r="CQ40" s="22"/>
      <c r="CR40" s="22"/>
      <c r="CS40" s="22"/>
      <c r="CT40" s="22"/>
      <c r="CU40" s="22"/>
      <c r="CV40" s="22"/>
      <c r="CW40" s="22"/>
      <c r="CX40" s="22"/>
      <c r="CY40" s="22"/>
      <c r="CZ40" s="22"/>
      <c r="DA40" s="22"/>
      <c r="DB40" s="22"/>
      <c r="DC40" s="22"/>
      <c r="DD40" s="22"/>
      <c r="DE40" s="22"/>
      <c r="DF40" s="22"/>
      <c r="DG40" s="22"/>
      <c r="DH40" s="22"/>
      <c r="DI40" s="22"/>
      <c r="DJ40" s="22"/>
      <c r="DK40" s="22"/>
      <c r="DL40" s="22"/>
      <c r="DM40" s="22"/>
      <c r="DN40" s="22"/>
      <c r="DO40" s="22"/>
      <c r="DP40" s="22"/>
      <c r="DQ40" s="22"/>
      <c r="DR40" s="22"/>
      <c r="DS40" s="22"/>
      <c r="DT40" s="22"/>
      <c r="DU40" s="22"/>
      <c r="DV40" s="22"/>
      <c r="DW40" s="22"/>
      <c r="DX40" s="22"/>
      <c r="DY40" s="22"/>
      <c r="DZ40" s="22"/>
      <c r="EA40" s="22"/>
      <c r="EB40" s="22"/>
      <c r="EC40" s="22"/>
      <c r="ED40" s="22"/>
      <c r="EE40" s="22"/>
      <c r="EF40" s="22"/>
      <c r="EG40" s="22"/>
      <c r="EH40" s="22"/>
      <c r="EI40" s="22"/>
      <c r="EJ40" s="22"/>
      <c r="EK40" s="22"/>
      <c r="EL40" s="22"/>
      <c r="EM40" s="22"/>
      <c r="EN40" s="22"/>
      <c r="EO40" s="22"/>
      <c r="EP40" s="22"/>
      <c r="EQ40" s="22"/>
      <c r="ER40" s="22"/>
      <c r="ES40" s="22"/>
      <c r="ET40" s="22"/>
      <c r="EU40" s="22"/>
      <c r="EV40" s="22"/>
      <c r="EW40" s="22"/>
      <c r="EX40" s="22"/>
      <c r="EY40" s="22"/>
      <c r="EZ40" s="22"/>
      <c r="FA40" s="22"/>
      <c r="FB40" s="22"/>
      <c r="FC40" s="22"/>
      <c r="FD40" s="22"/>
      <c r="FE40" s="22"/>
      <c r="FF40" s="22"/>
      <c r="FG40" s="22"/>
      <c r="FH40" s="22"/>
      <c r="FI40" s="22"/>
      <c r="FJ40" s="22"/>
      <c r="FK40" s="22"/>
      <c r="FL40" s="22"/>
      <c r="FM40" s="22"/>
      <c r="FN40" s="22"/>
      <c r="FO40" s="22"/>
      <c r="FP40" s="22"/>
      <c r="FQ40" s="22"/>
    </row>
    <row r="41" spans="1:265" s="11" customFormat="1" ht="17.25" customHeight="1">
      <c r="A41" s="383"/>
      <c r="B41" s="383"/>
      <c r="C41" s="383"/>
      <c r="D41" s="383"/>
      <c r="E41" s="383"/>
      <c r="F41" s="383"/>
      <c r="G41" s="383"/>
      <c r="H41" s="465"/>
      <c r="I41" s="383"/>
      <c r="J41" s="383"/>
      <c r="K41" s="383"/>
      <c r="L41" s="383"/>
      <c r="M41" s="383"/>
      <c r="N41" s="402"/>
      <c r="O41" s="402"/>
      <c r="P41" s="383"/>
      <c r="Q41" s="347"/>
      <c r="R41" s="476"/>
      <c r="S41" s="413"/>
      <c r="T41" s="219"/>
      <c r="U41" s="347"/>
      <c r="V41" s="347"/>
      <c r="W41" s="381"/>
      <c r="X41" s="356"/>
      <c r="Y41" s="253"/>
      <c r="Z41" s="337"/>
      <c r="AA41" s="329"/>
      <c r="AB41" s="329"/>
      <c r="AC41" s="337"/>
      <c r="AD41" s="335"/>
      <c r="AE41" s="329"/>
      <c r="AF41" s="337"/>
      <c r="AG41" s="335"/>
      <c r="AH41" s="22"/>
      <c r="AI41" s="22"/>
      <c r="AJ41" s="22"/>
      <c r="AK41" s="22"/>
      <c r="AL41" s="22"/>
      <c r="AM41" s="22"/>
      <c r="AN41" s="22"/>
      <c r="AO41" s="22"/>
      <c r="AP41" s="22"/>
      <c r="AQ41" s="22"/>
      <c r="AR41" s="22"/>
      <c r="AS41" s="22"/>
      <c r="AT41" s="22"/>
      <c r="AU41" s="22"/>
      <c r="AV41" s="22"/>
      <c r="AW41" s="22"/>
      <c r="AX41" s="22"/>
      <c r="AY41" s="22"/>
      <c r="AZ41" s="22"/>
      <c r="BA41" s="22"/>
      <c r="BB41" s="22"/>
      <c r="BC41" s="22"/>
      <c r="BD41" s="22"/>
      <c r="BE41" s="22"/>
      <c r="BF41" s="22"/>
      <c r="BG41" s="22"/>
      <c r="BH41" s="22"/>
      <c r="BI41" s="22"/>
      <c r="BJ41" s="22"/>
      <c r="BK41" s="22"/>
      <c r="BL41" s="22"/>
      <c r="BM41" s="22"/>
      <c r="BN41" s="22"/>
      <c r="BO41" s="22"/>
      <c r="BP41" s="22"/>
      <c r="BQ41" s="22"/>
      <c r="BR41" s="22"/>
      <c r="BS41" s="22"/>
      <c r="BT41" s="22"/>
      <c r="BU41" s="22"/>
      <c r="BV41" s="22"/>
      <c r="BW41" s="22"/>
      <c r="BX41" s="22"/>
      <c r="BY41" s="22"/>
      <c r="BZ41" s="22"/>
      <c r="CA41" s="22"/>
      <c r="CB41" s="22"/>
      <c r="CC41" s="22"/>
      <c r="CD41" s="22"/>
      <c r="CE41" s="22"/>
      <c r="CF41" s="22"/>
      <c r="CG41" s="22"/>
      <c r="CH41" s="22"/>
      <c r="CI41" s="22"/>
      <c r="CJ41" s="22"/>
      <c r="CK41" s="22"/>
      <c r="CL41" s="22"/>
      <c r="CM41" s="22"/>
      <c r="CN41" s="22"/>
      <c r="CO41" s="22"/>
      <c r="CP41" s="22"/>
      <c r="CQ41" s="22"/>
      <c r="CR41" s="22"/>
      <c r="CS41" s="22"/>
      <c r="CT41" s="22"/>
      <c r="CU41" s="22"/>
      <c r="CV41" s="22"/>
      <c r="CW41" s="22"/>
      <c r="CX41" s="22"/>
      <c r="CY41" s="22"/>
      <c r="CZ41" s="22"/>
      <c r="DA41" s="22"/>
      <c r="DB41" s="22"/>
      <c r="DC41" s="22"/>
      <c r="DD41" s="22"/>
      <c r="DE41" s="22"/>
      <c r="DF41" s="22"/>
      <c r="DG41" s="22"/>
      <c r="DH41" s="22"/>
      <c r="DI41" s="22"/>
      <c r="DJ41" s="22"/>
      <c r="DK41" s="22"/>
      <c r="DL41" s="22"/>
      <c r="DM41" s="22"/>
      <c r="DN41" s="22"/>
      <c r="DO41" s="22"/>
      <c r="DP41" s="22"/>
      <c r="DQ41" s="22"/>
      <c r="DR41" s="22"/>
      <c r="DS41" s="22"/>
      <c r="DT41" s="22"/>
      <c r="DU41" s="22"/>
      <c r="DV41" s="22"/>
      <c r="DW41" s="22"/>
      <c r="DX41" s="22"/>
      <c r="DY41" s="22"/>
      <c r="DZ41" s="22"/>
      <c r="EA41" s="22"/>
      <c r="EB41" s="22"/>
      <c r="EC41" s="22"/>
      <c r="ED41" s="22"/>
      <c r="EE41" s="22"/>
      <c r="EF41" s="22"/>
      <c r="EG41" s="22"/>
      <c r="EH41" s="22"/>
      <c r="EI41" s="22"/>
      <c r="EJ41" s="22"/>
      <c r="EK41" s="22"/>
      <c r="EL41" s="22"/>
      <c r="EM41" s="22"/>
      <c r="EN41" s="22"/>
      <c r="EO41" s="22"/>
      <c r="EP41" s="22"/>
      <c r="EQ41" s="22"/>
      <c r="ER41" s="22"/>
      <c r="ES41" s="22"/>
      <c r="ET41" s="22"/>
      <c r="EU41" s="22"/>
      <c r="EV41" s="22"/>
      <c r="EW41" s="22"/>
      <c r="EX41" s="22"/>
      <c r="EY41" s="22"/>
      <c r="EZ41" s="22"/>
      <c r="FA41" s="22"/>
      <c r="FB41" s="22"/>
      <c r="FC41" s="22"/>
      <c r="FD41" s="22"/>
      <c r="FE41" s="22"/>
      <c r="FF41" s="22"/>
      <c r="FG41" s="22"/>
      <c r="FH41" s="22"/>
      <c r="FI41" s="22"/>
      <c r="FJ41" s="22"/>
      <c r="FK41" s="22"/>
      <c r="FL41" s="22"/>
      <c r="FM41" s="22"/>
      <c r="FN41" s="22"/>
      <c r="FO41" s="22"/>
      <c r="FP41" s="22"/>
      <c r="FQ41" s="22"/>
    </row>
    <row r="42" spans="1:265" s="11" customFormat="1" ht="67.5" customHeight="1">
      <c r="A42" s="405">
        <v>22</v>
      </c>
      <c r="B42" s="405" t="s">
        <v>65</v>
      </c>
      <c r="C42" s="405" t="s">
        <v>152</v>
      </c>
      <c r="D42" s="405" t="s">
        <v>70</v>
      </c>
      <c r="E42" s="405" t="s">
        <v>138</v>
      </c>
      <c r="F42" s="405" t="s">
        <v>12</v>
      </c>
      <c r="G42" s="477" t="s">
        <v>16</v>
      </c>
      <c r="H42" s="464" t="s">
        <v>16</v>
      </c>
      <c r="I42" s="405" t="s">
        <v>139</v>
      </c>
      <c r="J42" s="405" t="s">
        <v>23</v>
      </c>
      <c r="K42" s="405" t="s">
        <v>16</v>
      </c>
      <c r="L42" s="405" t="s">
        <v>17</v>
      </c>
      <c r="M42" s="405" t="s">
        <v>67</v>
      </c>
      <c r="N42" s="404" t="s">
        <v>168</v>
      </c>
      <c r="O42" s="404" t="s">
        <v>324</v>
      </c>
      <c r="P42" s="405" t="s">
        <v>334</v>
      </c>
      <c r="Q42" s="346" t="s">
        <v>352</v>
      </c>
      <c r="R42" s="346" t="s">
        <v>292</v>
      </c>
      <c r="S42" s="414" t="s">
        <v>399</v>
      </c>
      <c r="T42" s="470">
        <v>1</v>
      </c>
      <c r="U42" s="336">
        <v>0.25</v>
      </c>
      <c r="V42" s="336">
        <v>0.25</v>
      </c>
      <c r="W42" s="381" t="s">
        <v>946</v>
      </c>
      <c r="X42" s="330">
        <v>0.25</v>
      </c>
      <c r="Y42" s="253"/>
      <c r="Z42" s="330">
        <f>(X42+V42)</f>
        <v>0.5</v>
      </c>
      <c r="AA42" s="363" t="s">
        <v>946</v>
      </c>
      <c r="AB42" s="328">
        <v>0.25</v>
      </c>
      <c r="AC42" s="330">
        <f>(AB42+Z42)</f>
        <v>0.75</v>
      </c>
      <c r="AD42" s="335" t="s">
        <v>946</v>
      </c>
      <c r="AE42" s="328">
        <v>0.25</v>
      </c>
      <c r="AF42" s="330">
        <f>(AE42+AC42)</f>
        <v>1</v>
      </c>
      <c r="AG42" s="335" t="s">
        <v>946</v>
      </c>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2"/>
      <c r="BJ42" s="22"/>
      <c r="BK42" s="22"/>
      <c r="BL42" s="22"/>
      <c r="BM42" s="22"/>
      <c r="BN42" s="22"/>
      <c r="BO42" s="22"/>
      <c r="BP42" s="22"/>
      <c r="BQ42" s="22"/>
      <c r="BR42" s="22"/>
      <c r="BS42" s="22"/>
      <c r="BT42" s="22"/>
      <c r="BU42" s="22"/>
      <c r="BV42" s="22"/>
      <c r="BW42" s="22"/>
      <c r="BX42" s="22"/>
      <c r="BY42" s="22"/>
      <c r="BZ42" s="22"/>
      <c r="CA42" s="22"/>
      <c r="CB42" s="22"/>
      <c r="CC42" s="22"/>
      <c r="CD42" s="22"/>
      <c r="CE42" s="22"/>
      <c r="CF42" s="22"/>
      <c r="CG42" s="22"/>
      <c r="CH42" s="22"/>
      <c r="CI42" s="22"/>
      <c r="CJ42" s="22"/>
      <c r="CK42" s="22"/>
      <c r="CL42" s="22"/>
      <c r="CM42" s="22"/>
      <c r="CN42" s="22"/>
      <c r="CO42" s="22"/>
      <c r="CP42" s="22"/>
      <c r="CQ42" s="22"/>
      <c r="CR42" s="22"/>
      <c r="CS42" s="22"/>
      <c r="CT42" s="22"/>
      <c r="CU42" s="22"/>
      <c r="CV42" s="22"/>
      <c r="CW42" s="22"/>
      <c r="CX42" s="22"/>
      <c r="CY42" s="22"/>
      <c r="CZ42" s="22"/>
      <c r="DA42" s="22"/>
      <c r="DB42" s="22"/>
      <c r="DC42" s="22"/>
      <c r="DD42" s="22"/>
      <c r="DE42" s="22"/>
      <c r="DF42" s="22"/>
      <c r="DG42" s="22"/>
      <c r="DH42" s="22"/>
      <c r="DI42" s="22"/>
      <c r="DJ42" s="22"/>
      <c r="DK42" s="22"/>
      <c r="DL42" s="22"/>
      <c r="DM42" s="22"/>
      <c r="DN42" s="22"/>
      <c r="DO42" s="22"/>
      <c r="DP42" s="22"/>
      <c r="DQ42" s="22"/>
      <c r="DR42" s="22"/>
      <c r="DS42" s="22"/>
      <c r="DT42" s="22"/>
      <c r="DU42" s="22"/>
      <c r="DV42" s="22"/>
      <c r="DW42" s="22"/>
      <c r="DX42" s="22"/>
      <c r="DY42" s="22"/>
      <c r="DZ42" s="22"/>
      <c r="EA42" s="22"/>
      <c r="EB42" s="22"/>
      <c r="EC42" s="22"/>
      <c r="ED42" s="22"/>
      <c r="EE42" s="22"/>
      <c r="EF42" s="22"/>
      <c r="EG42" s="22"/>
      <c r="EH42" s="22"/>
      <c r="EI42" s="22"/>
      <c r="EJ42" s="22"/>
      <c r="EK42" s="22"/>
      <c r="EL42" s="22"/>
      <c r="EM42" s="22"/>
      <c r="EN42" s="22"/>
      <c r="EO42" s="22"/>
      <c r="EP42" s="22"/>
      <c r="EQ42" s="22"/>
      <c r="ER42" s="22"/>
      <c r="ES42" s="22"/>
      <c r="ET42" s="22"/>
      <c r="EU42" s="22"/>
      <c r="EV42" s="22"/>
      <c r="EW42" s="22"/>
      <c r="EX42" s="22"/>
      <c r="EY42" s="22"/>
      <c r="EZ42" s="22"/>
      <c r="FA42" s="22"/>
      <c r="FB42" s="22"/>
      <c r="FC42" s="22"/>
      <c r="FD42" s="22"/>
      <c r="FE42" s="22"/>
      <c r="FF42" s="22"/>
      <c r="FG42" s="22"/>
      <c r="FH42" s="22"/>
      <c r="FI42" s="22"/>
      <c r="FJ42" s="22"/>
      <c r="FK42" s="22"/>
      <c r="FL42" s="22"/>
      <c r="FM42" s="22"/>
      <c r="FN42" s="22"/>
      <c r="FO42" s="22"/>
      <c r="FP42" s="22"/>
      <c r="FQ42" s="22"/>
    </row>
    <row r="43" spans="1:265" s="11" customFormat="1" ht="72.75" customHeight="1">
      <c r="A43" s="383"/>
      <c r="B43" s="383"/>
      <c r="C43" s="383"/>
      <c r="D43" s="383"/>
      <c r="E43" s="383"/>
      <c r="F43" s="383"/>
      <c r="G43" s="478"/>
      <c r="H43" s="465"/>
      <c r="I43" s="383"/>
      <c r="J43" s="383"/>
      <c r="K43" s="383"/>
      <c r="L43" s="383"/>
      <c r="M43" s="383"/>
      <c r="N43" s="402"/>
      <c r="O43" s="402"/>
      <c r="P43" s="383"/>
      <c r="Q43" s="347"/>
      <c r="R43" s="347"/>
      <c r="S43" s="413"/>
      <c r="T43" s="388"/>
      <c r="U43" s="347"/>
      <c r="V43" s="347"/>
      <c r="W43" s="381"/>
      <c r="X43" s="356"/>
      <c r="Y43" s="253"/>
      <c r="Z43" s="337"/>
      <c r="AA43" s="329"/>
      <c r="AB43" s="329"/>
      <c r="AC43" s="337"/>
      <c r="AD43" s="335"/>
      <c r="AE43" s="329"/>
      <c r="AF43" s="337"/>
      <c r="AG43" s="335"/>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2"/>
      <c r="BJ43" s="22"/>
      <c r="BK43" s="22"/>
      <c r="BL43" s="22"/>
      <c r="BM43" s="22"/>
      <c r="BN43" s="22"/>
      <c r="BO43" s="22"/>
      <c r="BP43" s="22"/>
      <c r="BQ43" s="22"/>
      <c r="BR43" s="22"/>
      <c r="BS43" s="22"/>
      <c r="BT43" s="22"/>
      <c r="BU43" s="22"/>
      <c r="BV43" s="22"/>
      <c r="BW43" s="22"/>
      <c r="BX43" s="22"/>
      <c r="BY43" s="22"/>
      <c r="BZ43" s="22"/>
      <c r="CA43" s="22"/>
      <c r="CB43" s="22"/>
      <c r="CC43" s="22"/>
      <c r="CD43" s="22"/>
      <c r="CE43" s="22"/>
      <c r="CF43" s="22"/>
      <c r="CG43" s="22"/>
      <c r="CH43" s="22"/>
      <c r="CI43" s="22"/>
      <c r="CJ43" s="22"/>
      <c r="CK43" s="22"/>
      <c r="CL43" s="22"/>
      <c r="CM43" s="22"/>
      <c r="CN43" s="22"/>
      <c r="CO43" s="22"/>
      <c r="CP43" s="22"/>
      <c r="CQ43" s="22"/>
      <c r="CR43" s="22"/>
      <c r="CS43" s="22"/>
      <c r="CT43" s="22"/>
      <c r="CU43" s="22"/>
      <c r="CV43" s="22"/>
      <c r="CW43" s="22"/>
      <c r="CX43" s="22"/>
      <c r="CY43" s="22"/>
      <c r="CZ43" s="22"/>
      <c r="DA43" s="22"/>
      <c r="DB43" s="22"/>
      <c r="DC43" s="22"/>
      <c r="DD43" s="22"/>
      <c r="DE43" s="22"/>
      <c r="DF43" s="22"/>
      <c r="DG43" s="22"/>
      <c r="DH43" s="22"/>
      <c r="DI43" s="22"/>
      <c r="DJ43" s="22"/>
      <c r="DK43" s="22"/>
      <c r="DL43" s="22"/>
      <c r="DM43" s="22"/>
      <c r="DN43" s="22"/>
      <c r="DO43" s="22"/>
      <c r="DP43" s="22"/>
      <c r="DQ43" s="22"/>
      <c r="DR43" s="22"/>
      <c r="DS43" s="22"/>
      <c r="DT43" s="22"/>
      <c r="DU43" s="22"/>
      <c r="DV43" s="22"/>
      <c r="DW43" s="22"/>
      <c r="DX43" s="22"/>
      <c r="DY43" s="22"/>
      <c r="DZ43" s="22"/>
      <c r="EA43" s="22"/>
      <c r="EB43" s="22"/>
      <c r="EC43" s="22"/>
      <c r="ED43" s="22"/>
      <c r="EE43" s="22"/>
      <c r="EF43" s="22"/>
      <c r="EG43" s="22"/>
      <c r="EH43" s="22"/>
      <c r="EI43" s="22"/>
      <c r="EJ43" s="22"/>
      <c r="EK43" s="22"/>
      <c r="EL43" s="22"/>
      <c r="EM43" s="22"/>
      <c r="EN43" s="22"/>
      <c r="EO43" s="22"/>
      <c r="EP43" s="22"/>
      <c r="EQ43" s="22"/>
      <c r="ER43" s="22"/>
      <c r="ES43" s="22"/>
      <c r="ET43" s="22"/>
      <c r="EU43" s="22"/>
      <c r="EV43" s="22"/>
      <c r="EW43" s="22"/>
      <c r="EX43" s="22"/>
      <c r="EY43" s="22"/>
      <c r="EZ43" s="22"/>
      <c r="FA43" s="22"/>
      <c r="FB43" s="22"/>
      <c r="FC43" s="22"/>
      <c r="FD43" s="22"/>
      <c r="FE43" s="22"/>
      <c r="FF43" s="22"/>
      <c r="FG43" s="22"/>
      <c r="FH43" s="22"/>
      <c r="FI43" s="22"/>
      <c r="FJ43" s="22"/>
      <c r="FK43" s="22"/>
      <c r="FL43" s="22"/>
      <c r="FM43" s="22"/>
      <c r="FN43" s="22"/>
      <c r="FO43" s="22"/>
      <c r="FP43" s="22"/>
      <c r="FQ43" s="22"/>
    </row>
    <row r="44" spans="1:265" s="12" customFormat="1" ht="181.5" customHeight="1">
      <c r="A44" s="219">
        <v>23</v>
      </c>
      <c r="B44" s="218" t="s">
        <v>71</v>
      </c>
      <c r="C44" s="220" t="s">
        <v>73</v>
      </c>
      <c r="D44" s="218" t="s">
        <v>72</v>
      </c>
      <c r="E44" s="218" t="s">
        <v>188</v>
      </c>
      <c r="F44" s="218" t="s">
        <v>74</v>
      </c>
      <c r="G44" s="218" t="s">
        <v>16</v>
      </c>
      <c r="H44" s="218" t="s">
        <v>17</v>
      </c>
      <c r="I44" s="218" t="s">
        <v>940</v>
      </c>
      <c r="J44" s="218" t="s">
        <v>53</v>
      </c>
      <c r="K44" s="218" t="s">
        <v>16</v>
      </c>
      <c r="L44" s="218" t="s">
        <v>17</v>
      </c>
      <c r="M44" s="218" t="s">
        <v>24</v>
      </c>
      <c r="N44" s="222" t="s">
        <v>75</v>
      </c>
      <c r="O44" s="222" t="s">
        <v>304</v>
      </c>
      <c r="P44" s="218" t="s">
        <v>334</v>
      </c>
      <c r="Q44" s="218" t="s">
        <v>353</v>
      </c>
      <c r="R44" s="218" t="s">
        <v>293</v>
      </c>
      <c r="S44" s="224" t="s">
        <v>400</v>
      </c>
      <c r="T44" s="238">
        <f>1/1</f>
        <v>1</v>
      </c>
      <c r="U44" s="217">
        <v>0.25</v>
      </c>
      <c r="V44" s="217">
        <v>0.25</v>
      </c>
      <c r="W44" s="250" t="s">
        <v>904</v>
      </c>
      <c r="X44" s="254">
        <v>0.25</v>
      </c>
      <c r="Y44" s="16"/>
      <c r="Z44" s="254">
        <f>(V44+X44)</f>
        <v>0.5</v>
      </c>
      <c r="AA44" s="222" t="s">
        <v>1024</v>
      </c>
      <c r="AB44" s="211">
        <v>0.25</v>
      </c>
      <c r="AC44" s="254">
        <f>(AB44+Z44)</f>
        <v>0.75</v>
      </c>
      <c r="AD44" s="218" t="s">
        <v>1088</v>
      </c>
      <c r="AE44" s="211">
        <v>0.25</v>
      </c>
      <c r="AF44" s="254">
        <f>(AE44+AC44)</f>
        <v>1</v>
      </c>
      <c r="AG44" s="218" t="s">
        <v>1256</v>
      </c>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c r="BH44" s="19"/>
      <c r="BI44" s="19"/>
      <c r="BJ44" s="19"/>
      <c r="BK44" s="19"/>
      <c r="BL44" s="19"/>
      <c r="BM44" s="19"/>
      <c r="BN44" s="19"/>
      <c r="BO44" s="19"/>
      <c r="BP44" s="19"/>
      <c r="BQ44" s="19"/>
      <c r="BR44" s="19"/>
      <c r="BS44" s="19"/>
      <c r="BT44" s="19"/>
      <c r="BU44" s="19"/>
      <c r="BV44" s="19"/>
      <c r="BW44" s="19"/>
      <c r="BX44" s="19"/>
      <c r="BY44" s="19"/>
      <c r="BZ44" s="19"/>
      <c r="CA44" s="19"/>
      <c r="CB44" s="19"/>
      <c r="CC44" s="19"/>
      <c r="CD44" s="19"/>
      <c r="CE44" s="19"/>
      <c r="CF44" s="19"/>
      <c r="CG44" s="19"/>
      <c r="CH44" s="19"/>
      <c r="CI44" s="19"/>
      <c r="CJ44" s="19"/>
      <c r="CK44" s="19"/>
      <c r="CL44" s="19"/>
      <c r="CM44" s="19"/>
      <c r="CN44" s="19"/>
      <c r="CO44" s="19"/>
      <c r="CP44" s="19"/>
      <c r="CQ44" s="19"/>
      <c r="CR44" s="19"/>
      <c r="CS44" s="19"/>
      <c r="CT44" s="19"/>
      <c r="CU44" s="19"/>
      <c r="CV44" s="19"/>
      <c r="CW44" s="19"/>
      <c r="CX44" s="19"/>
      <c r="CY44" s="19"/>
      <c r="CZ44" s="19"/>
      <c r="DA44" s="19"/>
      <c r="DB44" s="19"/>
      <c r="DC44" s="19"/>
      <c r="DD44" s="19"/>
      <c r="DE44" s="19"/>
      <c r="DF44" s="19"/>
      <c r="DG44" s="19"/>
      <c r="DH44" s="19"/>
      <c r="DI44" s="19"/>
      <c r="DJ44" s="19"/>
      <c r="DK44" s="19"/>
      <c r="DL44" s="19"/>
      <c r="DM44" s="19"/>
      <c r="DN44" s="19"/>
      <c r="DO44" s="19"/>
      <c r="DP44" s="19"/>
      <c r="DQ44" s="19"/>
      <c r="DR44" s="19"/>
      <c r="DS44" s="19"/>
      <c r="DT44" s="19"/>
      <c r="DU44" s="19"/>
      <c r="DV44" s="19"/>
      <c r="DW44" s="19"/>
      <c r="DX44" s="19"/>
      <c r="DY44" s="19"/>
      <c r="DZ44" s="19"/>
      <c r="EA44" s="19"/>
      <c r="EB44" s="19"/>
      <c r="EC44" s="19"/>
      <c r="ED44" s="19"/>
      <c r="EE44" s="19"/>
      <c r="EF44" s="19"/>
      <c r="EG44" s="19"/>
      <c r="EH44" s="19"/>
      <c r="EI44" s="19"/>
      <c r="EJ44" s="19"/>
      <c r="EK44" s="19"/>
      <c r="EL44" s="19"/>
      <c r="EM44" s="19"/>
      <c r="EN44" s="19"/>
      <c r="EO44" s="19"/>
      <c r="EP44" s="19"/>
      <c r="EQ44" s="19"/>
      <c r="ER44" s="19"/>
      <c r="ES44" s="19"/>
      <c r="ET44" s="19"/>
      <c r="EU44" s="19"/>
      <c r="EV44" s="19"/>
      <c r="EW44" s="19"/>
      <c r="EX44" s="19"/>
      <c r="EY44" s="19"/>
      <c r="EZ44" s="19"/>
      <c r="FA44" s="19"/>
      <c r="FB44" s="19"/>
      <c r="FC44" s="19"/>
      <c r="FD44" s="19"/>
      <c r="FE44" s="19"/>
      <c r="FF44" s="19"/>
      <c r="FG44" s="19"/>
      <c r="FH44" s="19"/>
      <c r="FI44" s="19"/>
      <c r="FJ44" s="19"/>
      <c r="FK44" s="19"/>
      <c r="FL44" s="19"/>
      <c r="FM44" s="19"/>
      <c r="FN44" s="19"/>
      <c r="FO44" s="19"/>
      <c r="FP44" s="19"/>
      <c r="FQ44" s="19"/>
    </row>
    <row r="45" spans="1:265" s="12" customFormat="1" ht="409.5" customHeight="1" thickBot="1">
      <c r="A45" s="219">
        <v>24</v>
      </c>
      <c r="B45" s="218" t="s">
        <v>71</v>
      </c>
      <c r="C45" s="220" t="s">
        <v>161</v>
      </c>
      <c r="D45" s="218" t="s">
        <v>76</v>
      </c>
      <c r="E45" s="218" t="s">
        <v>77</v>
      </c>
      <c r="F45" s="218" t="s">
        <v>74</v>
      </c>
      <c r="G45" s="218" t="s">
        <v>16</v>
      </c>
      <c r="H45" s="218" t="s">
        <v>17</v>
      </c>
      <c r="I45" s="218" t="s">
        <v>160</v>
      </c>
      <c r="J45" s="218" t="s">
        <v>53</v>
      </c>
      <c r="K45" s="218" t="s">
        <v>16</v>
      </c>
      <c r="L45" s="218" t="s">
        <v>17</v>
      </c>
      <c r="M45" s="218" t="s">
        <v>24</v>
      </c>
      <c r="N45" s="222" t="s">
        <v>167</v>
      </c>
      <c r="O45" s="222" t="s">
        <v>354</v>
      </c>
      <c r="P45" s="218" t="s">
        <v>334</v>
      </c>
      <c r="Q45" s="218" t="s">
        <v>382</v>
      </c>
      <c r="R45" s="218" t="s">
        <v>293</v>
      </c>
      <c r="S45" s="224" t="s">
        <v>401</v>
      </c>
      <c r="T45" s="214">
        <v>1</v>
      </c>
      <c r="U45" s="217">
        <v>0.25</v>
      </c>
      <c r="V45" s="217">
        <v>0.25</v>
      </c>
      <c r="W45" s="251" t="s">
        <v>941</v>
      </c>
      <c r="X45" s="254">
        <v>0.25</v>
      </c>
      <c r="Y45" s="16"/>
      <c r="Z45" s="254">
        <f>(X45+V45)</f>
        <v>0.5</v>
      </c>
      <c r="AA45" s="215" t="s">
        <v>971</v>
      </c>
      <c r="AB45" s="254">
        <v>0.25</v>
      </c>
      <c r="AC45" s="254">
        <f>(AB45+Z45)</f>
        <v>0.75</v>
      </c>
      <c r="AD45" s="215" t="s">
        <v>1047</v>
      </c>
      <c r="AE45" s="254">
        <v>0.25</v>
      </c>
      <c r="AF45" s="254">
        <f>(AE45+AC45)</f>
        <v>1</v>
      </c>
      <c r="AG45" s="215" t="s">
        <v>1257</v>
      </c>
      <c r="AH45" s="19"/>
      <c r="AI45" s="19"/>
      <c r="AJ45" s="19"/>
      <c r="AK45" s="19"/>
      <c r="AL45" s="19"/>
      <c r="AM45" s="19"/>
      <c r="AN45" s="19"/>
      <c r="AO45" s="19"/>
      <c r="AP45" s="19"/>
      <c r="AQ45" s="19"/>
      <c r="AR45" s="19"/>
      <c r="AS45" s="19"/>
      <c r="AT45" s="19"/>
      <c r="AU45" s="19"/>
      <c r="AV45" s="19"/>
      <c r="AW45" s="19"/>
      <c r="AX45" s="19"/>
      <c r="AY45" s="19"/>
      <c r="AZ45" s="19"/>
      <c r="BA45" s="19"/>
      <c r="BB45" s="19"/>
      <c r="BC45" s="19"/>
      <c r="BD45" s="19"/>
      <c r="BE45" s="19"/>
      <c r="BF45" s="19"/>
      <c r="BG45" s="19"/>
      <c r="BH45" s="19"/>
      <c r="BI45" s="19"/>
      <c r="BJ45" s="19"/>
      <c r="BK45" s="19"/>
      <c r="BL45" s="19"/>
      <c r="BM45" s="19"/>
      <c r="BN45" s="19"/>
      <c r="BO45" s="19"/>
      <c r="BP45" s="19"/>
      <c r="BQ45" s="19"/>
      <c r="BR45" s="19"/>
      <c r="BS45" s="19"/>
      <c r="BT45" s="19"/>
      <c r="BU45" s="19"/>
      <c r="BV45" s="19"/>
      <c r="BW45" s="19"/>
      <c r="BX45" s="19"/>
      <c r="BY45" s="19"/>
      <c r="BZ45" s="19"/>
      <c r="CA45" s="19"/>
      <c r="CB45" s="19"/>
      <c r="CC45" s="19"/>
      <c r="CD45" s="19"/>
      <c r="CE45" s="19"/>
      <c r="CF45" s="19"/>
      <c r="CG45" s="19"/>
      <c r="CH45" s="19"/>
      <c r="CI45" s="19"/>
      <c r="CJ45" s="19"/>
      <c r="CK45" s="19"/>
      <c r="CL45" s="19"/>
      <c r="CM45" s="19"/>
      <c r="CN45" s="19"/>
      <c r="CO45" s="19"/>
      <c r="CP45" s="19"/>
      <c r="CQ45" s="19"/>
      <c r="CR45" s="19"/>
      <c r="CS45" s="19"/>
      <c r="CT45" s="19"/>
      <c r="CU45" s="19"/>
      <c r="CV45" s="19"/>
      <c r="CW45" s="19"/>
      <c r="CX45" s="19"/>
      <c r="CY45" s="19"/>
      <c r="CZ45" s="19"/>
      <c r="DA45" s="19"/>
      <c r="DB45" s="19"/>
      <c r="DC45" s="19"/>
      <c r="DD45" s="19"/>
      <c r="DE45" s="19"/>
      <c r="DF45" s="19"/>
      <c r="DG45" s="19"/>
      <c r="DH45" s="19"/>
      <c r="DI45" s="19"/>
      <c r="DJ45" s="19"/>
      <c r="DK45" s="19"/>
      <c r="DL45" s="19"/>
      <c r="DM45" s="19"/>
      <c r="DN45" s="19"/>
      <c r="DO45" s="19"/>
      <c r="DP45" s="19"/>
      <c r="DQ45" s="19"/>
      <c r="DR45" s="19"/>
      <c r="DS45" s="19"/>
      <c r="DT45" s="19"/>
      <c r="DU45" s="19"/>
      <c r="DV45" s="19"/>
      <c r="DW45" s="19"/>
      <c r="DX45" s="19"/>
      <c r="DY45" s="19"/>
      <c r="DZ45" s="19"/>
      <c r="EA45" s="19"/>
      <c r="EB45" s="19"/>
      <c r="EC45" s="19"/>
      <c r="ED45" s="19"/>
      <c r="EE45" s="19"/>
      <c r="EF45" s="19"/>
      <c r="EG45" s="19"/>
      <c r="EH45" s="19"/>
      <c r="EI45" s="19"/>
      <c r="EJ45" s="19"/>
      <c r="EK45" s="19"/>
      <c r="EL45" s="19"/>
      <c r="EM45" s="19"/>
      <c r="EN45" s="19"/>
      <c r="EO45" s="19"/>
      <c r="EP45" s="19"/>
      <c r="EQ45" s="19"/>
      <c r="ER45" s="19"/>
      <c r="ES45" s="19"/>
      <c r="ET45" s="19"/>
      <c r="EU45" s="19"/>
      <c r="EV45" s="19"/>
      <c r="EW45" s="19"/>
      <c r="EX45" s="19"/>
      <c r="EY45" s="19"/>
      <c r="EZ45" s="19"/>
      <c r="FA45" s="19"/>
      <c r="FB45" s="19"/>
      <c r="FC45" s="19"/>
      <c r="FD45" s="19"/>
      <c r="FE45" s="19"/>
      <c r="FF45" s="19"/>
      <c r="FG45" s="19"/>
      <c r="FH45" s="19"/>
      <c r="FI45" s="19"/>
      <c r="FJ45" s="19"/>
      <c r="FK45" s="19"/>
      <c r="FL45" s="19"/>
      <c r="FM45" s="19"/>
      <c r="FN45" s="19"/>
      <c r="FO45" s="19"/>
      <c r="FP45" s="19"/>
      <c r="FQ45" s="19"/>
    </row>
    <row r="46" spans="1:265" s="12" customFormat="1" ht="165">
      <c r="A46" s="219">
        <v>25</v>
      </c>
      <c r="B46" s="218" t="s">
        <v>78</v>
      </c>
      <c r="C46" s="218" t="s">
        <v>177</v>
      </c>
      <c r="D46" s="218" t="s">
        <v>176</v>
      </c>
      <c r="E46" s="218" t="s">
        <v>79</v>
      </c>
      <c r="F46" s="218" t="s">
        <v>16</v>
      </c>
      <c r="G46" s="218" t="s">
        <v>13</v>
      </c>
      <c r="H46" s="209" t="s">
        <v>170</v>
      </c>
      <c r="I46" s="218" t="s">
        <v>178</v>
      </c>
      <c r="J46" s="239" t="s">
        <v>23</v>
      </c>
      <c r="K46" s="218" t="s">
        <v>16</v>
      </c>
      <c r="L46" s="239" t="s">
        <v>16</v>
      </c>
      <c r="M46" s="218" t="s">
        <v>2</v>
      </c>
      <c r="N46" s="222" t="s">
        <v>305</v>
      </c>
      <c r="O46" s="222" t="s">
        <v>306</v>
      </c>
      <c r="P46" s="218" t="s">
        <v>334</v>
      </c>
      <c r="Q46" s="218" t="s">
        <v>942</v>
      </c>
      <c r="R46" s="218" t="s">
        <v>294</v>
      </c>
      <c r="S46" s="230" t="s">
        <v>402</v>
      </c>
      <c r="T46" s="214">
        <v>1</v>
      </c>
      <c r="U46" s="217">
        <v>0.15</v>
      </c>
      <c r="V46" s="217">
        <v>0.15</v>
      </c>
      <c r="W46" s="248" t="s">
        <v>829</v>
      </c>
      <c r="X46" s="217">
        <v>0.25</v>
      </c>
      <c r="Y46" s="215" t="s">
        <v>966</v>
      </c>
      <c r="Z46" s="217">
        <f>(X46+V46)</f>
        <v>0.4</v>
      </c>
      <c r="AA46" s="215" t="s">
        <v>1023</v>
      </c>
      <c r="AB46" s="217">
        <v>0.25</v>
      </c>
      <c r="AC46" s="217">
        <f>(AB46+Z46)</f>
        <v>0.65</v>
      </c>
      <c r="AD46" s="215" t="s">
        <v>1048</v>
      </c>
      <c r="AE46" s="217">
        <v>0.35</v>
      </c>
      <c r="AF46" s="217">
        <f>(AE46+AC46)</f>
        <v>1</v>
      </c>
      <c r="AG46" s="215" t="s">
        <v>1048</v>
      </c>
      <c r="AH46" s="19"/>
      <c r="AI46" s="19"/>
      <c r="AJ46" s="19"/>
      <c r="AK46" s="19"/>
      <c r="AL46" s="19"/>
      <c r="AM46" s="19"/>
      <c r="AN46" s="19"/>
      <c r="AO46" s="19"/>
      <c r="AP46" s="19"/>
      <c r="AQ46" s="19"/>
      <c r="AR46" s="19"/>
      <c r="AS46" s="19"/>
      <c r="AT46" s="19"/>
      <c r="AU46" s="19"/>
      <c r="AV46" s="19"/>
      <c r="AW46" s="19"/>
      <c r="AX46" s="19"/>
      <c r="AY46" s="19"/>
      <c r="AZ46" s="19"/>
      <c r="BA46" s="19"/>
      <c r="BB46" s="19"/>
      <c r="BC46" s="19"/>
      <c r="BD46" s="19"/>
      <c r="BE46" s="19"/>
      <c r="BF46" s="19"/>
      <c r="BG46" s="19"/>
      <c r="BH46" s="19"/>
      <c r="BI46" s="19"/>
      <c r="BJ46" s="19"/>
      <c r="BK46" s="19"/>
      <c r="BL46" s="19"/>
      <c r="BM46" s="19"/>
      <c r="BN46" s="19"/>
      <c r="BO46" s="19"/>
      <c r="BP46" s="19"/>
      <c r="BQ46" s="19"/>
      <c r="BR46" s="19"/>
      <c r="BS46" s="19"/>
      <c r="BT46" s="19"/>
      <c r="BU46" s="19"/>
      <c r="BV46" s="19"/>
      <c r="BW46" s="19"/>
      <c r="BX46" s="19"/>
      <c r="BY46" s="19"/>
      <c r="BZ46" s="19"/>
      <c r="CA46" s="19"/>
      <c r="CB46" s="19"/>
      <c r="CC46" s="19"/>
      <c r="CD46" s="19"/>
      <c r="CE46" s="19"/>
      <c r="CF46" s="19"/>
      <c r="CG46" s="19"/>
      <c r="CH46" s="19"/>
      <c r="CI46" s="19"/>
      <c r="CJ46" s="19"/>
      <c r="CK46" s="19"/>
      <c r="CL46" s="19"/>
      <c r="CM46" s="19"/>
      <c r="CN46" s="19"/>
      <c r="CO46" s="19"/>
      <c r="CP46" s="19"/>
      <c r="CQ46" s="19"/>
      <c r="CR46" s="19"/>
      <c r="CS46" s="19"/>
      <c r="CT46" s="19"/>
      <c r="CU46" s="19"/>
      <c r="CV46" s="19"/>
      <c r="CW46" s="19"/>
      <c r="CX46" s="19"/>
      <c r="CY46" s="19"/>
      <c r="CZ46" s="19"/>
      <c r="DA46" s="19"/>
      <c r="DB46" s="19"/>
      <c r="DC46" s="19"/>
      <c r="DD46" s="19"/>
      <c r="DE46" s="19"/>
      <c r="DF46" s="19"/>
      <c r="DG46" s="19"/>
      <c r="DH46" s="19"/>
      <c r="DI46" s="19"/>
      <c r="DJ46" s="19"/>
      <c r="DK46" s="19"/>
      <c r="DL46" s="19"/>
      <c r="DM46" s="19"/>
      <c r="DN46" s="19"/>
      <c r="DO46" s="19"/>
      <c r="DP46" s="19"/>
      <c r="DQ46" s="19"/>
      <c r="DR46" s="19"/>
      <c r="DS46" s="19"/>
      <c r="DT46" s="19"/>
      <c r="DU46" s="19"/>
      <c r="DV46" s="19"/>
      <c r="DW46" s="19"/>
      <c r="DX46" s="19"/>
      <c r="DY46" s="19"/>
      <c r="DZ46" s="19"/>
      <c r="EA46" s="19"/>
      <c r="EB46" s="19"/>
      <c r="EC46" s="19"/>
      <c r="ED46" s="19"/>
      <c r="EE46" s="19"/>
      <c r="EF46" s="19"/>
      <c r="EG46" s="19"/>
      <c r="EH46" s="19"/>
      <c r="EI46" s="19"/>
      <c r="EJ46" s="19"/>
      <c r="EK46" s="19"/>
      <c r="EL46" s="19"/>
      <c r="EM46" s="19"/>
      <c r="EN46" s="19"/>
      <c r="EO46" s="19"/>
      <c r="EP46" s="19"/>
      <c r="EQ46" s="19"/>
      <c r="ER46" s="19"/>
      <c r="ES46" s="19"/>
      <c r="ET46" s="19"/>
      <c r="EU46" s="19"/>
      <c r="EV46" s="19"/>
      <c r="EW46" s="19"/>
      <c r="EX46" s="19"/>
      <c r="EY46" s="19"/>
      <c r="EZ46" s="19"/>
      <c r="FA46" s="19"/>
      <c r="FB46" s="19"/>
      <c r="FC46" s="19"/>
      <c r="FD46" s="19"/>
      <c r="FE46" s="19"/>
      <c r="FF46" s="19"/>
      <c r="FG46" s="19"/>
      <c r="FH46" s="19"/>
      <c r="FI46" s="19"/>
      <c r="FJ46" s="19"/>
      <c r="FK46" s="19"/>
      <c r="FL46" s="19"/>
      <c r="FM46" s="19"/>
      <c r="FN46" s="19"/>
      <c r="FO46" s="19"/>
      <c r="FP46" s="19"/>
      <c r="FQ46" s="19"/>
    </row>
    <row r="47" spans="1:265" s="12" customFormat="1" ht="112.5" customHeight="1">
      <c r="A47" s="219">
        <v>26</v>
      </c>
      <c r="B47" s="218" t="s">
        <v>78</v>
      </c>
      <c r="C47" s="218" t="s">
        <v>180</v>
      </c>
      <c r="D47" s="218" t="s">
        <v>179</v>
      </c>
      <c r="E47" s="218" t="s">
        <v>181</v>
      </c>
      <c r="F47" s="218" t="s">
        <v>20</v>
      </c>
      <c r="G47" s="218" t="s">
        <v>16</v>
      </c>
      <c r="H47" s="232" t="s">
        <v>16</v>
      </c>
      <c r="I47" s="218" t="s">
        <v>182</v>
      </c>
      <c r="J47" s="218" t="s">
        <v>23</v>
      </c>
      <c r="K47" s="218" t="s">
        <v>16</v>
      </c>
      <c r="L47" s="218" t="s">
        <v>17</v>
      </c>
      <c r="M47" s="218" t="s">
        <v>2</v>
      </c>
      <c r="N47" s="222" t="s">
        <v>174</v>
      </c>
      <c r="O47" s="222" t="s">
        <v>307</v>
      </c>
      <c r="P47" s="218" t="s">
        <v>334</v>
      </c>
      <c r="Q47" s="218" t="s">
        <v>355</v>
      </c>
      <c r="R47" s="218" t="s">
        <v>294</v>
      </c>
      <c r="S47" s="224" t="s">
        <v>403</v>
      </c>
      <c r="T47" s="214">
        <v>1</v>
      </c>
      <c r="U47" s="217">
        <v>0.25</v>
      </c>
      <c r="V47" s="217">
        <v>0.25</v>
      </c>
      <c r="W47" s="226" t="s">
        <v>905</v>
      </c>
      <c r="X47" s="217">
        <v>0.25</v>
      </c>
      <c r="Y47" s="215" t="s">
        <v>967</v>
      </c>
      <c r="Z47" s="217">
        <f>(X47+V47)</f>
        <v>0.5</v>
      </c>
      <c r="AA47" s="215" t="s">
        <v>967</v>
      </c>
      <c r="AB47" s="217">
        <v>0.25</v>
      </c>
      <c r="AC47" s="217">
        <f>(Z47+AB47)</f>
        <v>0.75</v>
      </c>
      <c r="AD47" s="215" t="s">
        <v>1049</v>
      </c>
      <c r="AE47" s="217">
        <v>0.25</v>
      </c>
      <c r="AF47" s="217">
        <f>(AC47+AE47)</f>
        <v>1</v>
      </c>
      <c r="AG47" s="215" t="s">
        <v>1049</v>
      </c>
      <c r="AH47" s="19"/>
      <c r="AI47" s="19"/>
      <c r="AJ47" s="19"/>
      <c r="AK47" s="19"/>
      <c r="AL47" s="19"/>
      <c r="AM47" s="19"/>
      <c r="AN47" s="19"/>
      <c r="AO47" s="19"/>
      <c r="AP47" s="19"/>
      <c r="AQ47" s="19"/>
      <c r="AR47" s="19"/>
      <c r="AS47" s="19"/>
      <c r="AT47" s="19"/>
      <c r="AU47" s="19"/>
      <c r="AV47" s="19"/>
      <c r="AW47" s="19"/>
      <c r="AX47" s="19"/>
      <c r="AY47" s="19"/>
      <c r="AZ47" s="19"/>
      <c r="BA47" s="19"/>
      <c r="BB47" s="19"/>
      <c r="BC47" s="19"/>
      <c r="BD47" s="19"/>
      <c r="BE47" s="19"/>
      <c r="BF47" s="19"/>
      <c r="BG47" s="19"/>
      <c r="BH47" s="19"/>
      <c r="BI47" s="19"/>
      <c r="BJ47" s="19"/>
      <c r="BK47" s="19"/>
      <c r="BL47" s="19"/>
      <c r="BM47" s="19"/>
      <c r="BN47" s="19"/>
      <c r="BO47" s="19"/>
      <c r="BP47" s="19"/>
      <c r="BQ47" s="19"/>
      <c r="BR47" s="19"/>
      <c r="BS47" s="19"/>
      <c r="BT47" s="19"/>
      <c r="BU47" s="19"/>
      <c r="BV47" s="19"/>
      <c r="BW47" s="19"/>
      <c r="BX47" s="19"/>
      <c r="BY47" s="19"/>
      <c r="BZ47" s="19"/>
      <c r="CA47" s="19"/>
      <c r="CB47" s="19"/>
      <c r="CC47" s="19"/>
      <c r="CD47" s="19"/>
      <c r="CE47" s="19"/>
      <c r="CF47" s="19"/>
      <c r="CG47" s="19"/>
      <c r="CH47" s="19"/>
      <c r="CI47" s="19"/>
      <c r="CJ47" s="19"/>
      <c r="CK47" s="19"/>
      <c r="CL47" s="19"/>
      <c r="CM47" s="19"/>
      <c r="CN47" s="19"/>
      <c r="CO47" s="19"/>
      <c r="CP47" s="19"/>
      <c r="CQ47" s="19"/>
      <c r="CR47" s="19"/>
      <c r="CS47" s="19"/>
      <c r="CT47" s="19"/>
      <c r="CU47" s="19"/>
      <c r="CV47" s="19"/>
      <c r="CW47" s="19"/>
      <c r="CX47" s="19"/>
      <c r="CY47" s="19"/>
      <c r="CZ47" s="19"/>
      <c r="DA47" s="19"/>
      <c r="DB47" s="19"/>
      <c r="DC47" s="19"/>
      <c r="DD47" s="19"/>
      <c r="DE47" s="19"/>
      <c r="DF47" s="19"/>
      <c r="DG47" s="19"/>
      <c r="DH47" s="19"/>
      <c r="DI47" s="19"/>
      <c r="DJ47" s="19"/>
      <c r="DK47" s="19"/>
      <c r="DL47" s="19"/>
      <c r="DM47" s="19"/>
      <c r="DN47" s="19"/>
      <c r="DO47" s="19"/>
      <c r="DP47" s="19"/>
      <c r="DQ47" s="19"/>
      <c r="DR47" s="19"/>
      <c r="DS47" s="19"/>
      <c r="DT47" s="19"/>
      <c r="DU47" s="19"/>
      <c r="DV47" s="19"/>
      <c r="DW47" s="19"/>
      <c r="DX47" s="19"/>
      <c r="DY47" s="19"/>
      <c r="DZ47" s="19"/>
      <c r="EA47" s="19"/>
      <c r="EB47" s="19"/>
      <c r="EC47" s="19"/>
      <c r="ED47" s="19"/>
      <c r="EE47" s="19"/>
      <c r="EF47" s="19"/>
      <c r="EG47" s="19"/>
      <c r="EH47" s="19"/>
      <c r="EI47" s="19"/>
      <c r="EJ47" s="19"/>
      <c r="EK47" s="19"/>
      <c r="EL47" s="19"/>
      <c r="EM47" s="19"/>
      <c r="EN47" s="19"/>
      <c r="EO47" s="19"/>
      <c r="EP47" s="19"/>
      <c r="EQ47" s="19"/>
      <c r="ER47" s="19"/>
      <c r="ES47" s="19"/>
      <c r="ET47" s="19"/>
      <c r="EU47" s="19"/>
      <c r="EV47" s="19"/>
      <c r="EW47" s="19"/>
      <c r="EX47" s="19"/>
      <c r="EY47" s="19"/>
      <c r="EZ47" s="19"/>
      <c r="FA47" s="19"/>
      <c r="FB47" s="19"/>
      <c r="FC47" s="19"/>
      <c r="FD47" s="19"/>
      <c r="FE47" s="19"/>
      <c r="FF47" s="19"/>
      <c r="FG47" s="19"/>
      <c r="FH47" s="19"/>
      <c r="FI47" s="19"/>
      <c r="FJ47" s="19"/>
      <c r="FK47" s="19"/>
      <c r="FL47" s="19"/>
      <c r="FM47" s="19"/>
      <c r="FN47" s="19"/>
      <c r="FO47" s="19"/>
      <c r="FP47" s="19"/>
      <c r="FQ47" s="19"/>
    </row>
    <row r="48" spans="1:265" s="12" customFormat="1" ht="98.25" customHeight="1">
      <c r="A48" s="219">
        <v>27</v>
      </c>
      <c r="B48" s="218" t="s">
        <v>78</v>
      </c>
      <c r="C48" s="218" t="s">
        <v>184</v>
      </c>
      <c r="D48" s="218" t="s">
        <v>183</v>
      </c>
      <c r="E48" s="218" t="s">
        <v>185</v>
      </c>
      <c r="F48" s="218" t="s">
        <v>20</v>
      </c>
      <c r="G48" s="218" t="s">
        <v>16</v>
      </c>
      <c r="H48" s="232" t="s">
        <v>16</v>
      </c>
      <c r="I48" s="218" t="s">
        <v>186</v>
      </c>
      <c r="J48" s="218" t="s">
        <v>23</v>
      </c>
      <c r="K48" s="218" t="s">
        <v>16</v>
      </c>
      <c r="L48" s="218" t="s">
        <v>17</v>
      </c>
      <c r="M48" s="218" t="s">
        <v>2</v>
      </c>
      <c r="N48" s="222" t="s">
        <v>175</v>
      </c>
      <c r="O48" s="222" t="s">
        <v>356</v>
      </c>
      <c r="P48" s="218" t="s">
        <v>334</v>
      </c>
      <c r="Q48" s="218" t="s">
        <v>357</v>
      </c>
      <c r="R48" s="218" t="s">
        <v>294</v>
      </c>
      <c r="S48" s="224" t="s">
        <v>404</v>
      </c>
      <c r="T48" s="214">
        <v>1</v>
      </c>
      <c r="U48" s="217">
        <v>0.15</v>
      </c>
      <c r="V48" s="217">
        <v>0.15</v>
      </c>
      <c r="W48" s="219" t="s">
        <v>906</v>
      </c>
      <c r="X48" s="217">
        <v>0.25</v>
      </c>
      <c r="Y48" s="215" t="s">
        <v>968</v>
      </c>
      <c r="Z48" s="217">
        <f>(V48+X48)</f>
        <v>0.4</v>
      </c>
      <c r="AA48" s="215" t="s">
        <v>1022</v>
      </c>
      <c r="AB48" s="217">
        <v>0.25</v>
      </c>
      <c r="AC48" s="217">
        <f>(AB48+Z48)</f>
        <v>0.65</v>
      </c>
      <c r="AD48" s="215" t="s">
        <v>1089</v>
      </c>
      <c r="AE48" s="217">
        <v>0.25</v>
      </c>
      <c r="AF48" s="217">
        <f>(AC48+AE48)</f>
        <v>0.9</v>
      </c>
      <c r="AG48" s="215" t="s">
        <v>1089</v>
      </c>
      <c r="AH48" s="19"/>
      <c r="AI48" s="19"/>
      <c r="AJ48" s="19"/>
      <c r="AK48" s="19"/>
      <c r="AL48" s="19"/>
      <c r="AM48" s="19"/>
      <c r="AN48" s="19"/>
      <c r="AO48" s="19"/>
      <c r="AP48" s="19"/>
      <c r="AQ48" s="19"/>
      <c r="AR48" s="19"/>
      <c r="AS48" s="19"/>
      <c r="AT48" s="19"/>
      <c r="AU48" s="19"/>
      <c r="AV48" s="19"/>
      <c r="AW48" s="19"/>
      <c r="AX48" s="19"/>
      <c r="AY48" s="19"/>
      <c r="AZ48" s="19"/>
      <c r="BA48" s="19"/>
      <c r="BB48" s="19"/>
      <c r="BC48" s="19"/>
      <c r="BD48" s="19"/>
      <c r="BE48" s="19"/>
      <c r="BF48" s="19"/>
      <c r="BG48" s="19"/>
      <c r="BH48" s="19"/>
      <c r="BI48" s="19"/>
      <c r="BJ48" s="19"/>
      <c r="BK48" s="19"/>
      <c r="BL48" s="19"/>
      <c r="BM48" s="19"/>
      <c r="BN48" s="19"/>
      <c r="BO48" s="19"/>
      <c r="BP48" s="19"/>
      <c r="BQ48" s="19"/>
      <c r="BR48" s="19"/>
      <c r="BS48" s="19"/>
      <c r="BT48" s="19"/>
      <c r="BU48" s="19"/>
      <c r="BV48" s="19"/>
      <c r="BW48" s="19"/>
      <c r="BX48" s="19"/>
      <c r="BY48" s="19"/>
      <c r="BZ48" s="19"/>
      <c r="CA48" s="19"/>
      <c r="CB48" s="19"/>
      <c r="CC48" s="19"/>
      <c r="CD48" s="19"/>
      <c r="CE48" s="19"/>
      <c r="CF48" s="19"/>
      <c r="CG48" s="19"/>
      <c r="CH48" s="19"/>
      <c r="CI48" s="19"/>
      <c r="CJ48" s="19"/>
      <c r="CK48" s="19"/>
      <c r="CL48" s="19"/>
      <c r="CM48" s="19"/>
      <c r="CN48" s="19"/>
      <c r="CO48" s="19"/>
      <c r="CP48" s="19"/>
      <c r="CQ48" s="19"/>
      <c r="CR48" s="19"/>
      <c r="CS48" s="19"/>
      <c r="CT48" s="19"/>
      <c r="CU48" s="19"/>
      <c r="CV48" s="19"/>
      <c r="CW48" s="19"/>
      <c r="CX48" s="19"/>
      <c r="CY48" s="19"/>
      <c r="CZ48" s="19"/>
      <c r="DA48" s="19"/>
      <c r="DB48" s="19"/>
      <c r="DC48" s="19"/>
      <c r="DD48" s="19"/>
      <c r="DE48" s="19"/>
      <c r="DF48" s="19"/>
      <c r="DG48" s="19"/>
      <c r="DH48" s="19"/>
      <c r="DI48" s="19"/>
      <c r="DJ48" s="19"/>
      <c r="DK48" s="19"/>
      <c r="DL48" s="19"/>
      <c r="DM48" s="19"/>
      <c r="DN48" s="19"/>
      <c r="DO48" s="19"/>
      <c r="DP48" s="19"/>
      <c r="DQ48" s="19"/>
      <c r="DR48" s="19"/>
      <c r="DS48" s="19"/>
      <c r="DT48" s="19"/>
      <c r="DU48" s="19"/>
      <c r="DV48" s="19"/>
      <c r="DW48" s="19"/>
      <c r="DX48" s="19"/>
      <c r="DY48" s="19"/>
      <c r="DZ48" s="19"/>
      <c r="EA48" s="19"/>
      <c r="EB48" s="19"/>
      <c r="EC48" s="19"/>
      <c r="ED48" s="19"/>
      <c r="EE48" s="19"/>
      <c r="EF48" s="19"/>
      <c r="EG48" s="19"/>
      <c r="EH48" s="19"/>
      <c r="EI48" s="19"/>
      <c r="EJ48" s="19"/>
      <c r="EK48" s="19"/>
      <c r="EL48" s="19"/>
      <c r="EM48" s="19"/>
      <c r="EN48" s="19"/>
      <c r="EO48" s="19"/>
      <c r="EP48" s="19"/>
      <c r="EQ48" s="19"/>
      <c r="ER48" s="19"/>
      <c r="ES48" s="19"/>
      <c r="ET48" s="19"/>
      <c r="EU48" s="19"/>
      <c r="EV48" s="19"/>
      <c r="EW48" s="19"/>
      <c r="EX48" s="19"/>
      <c r="EY48" s="19"/>
      <c r="EZ48" s="19"/>
      <c r="FA48" s="19"/>
      <c r="FB48" s="19"/>
      <c r="FC48" s="19"/>
      <c r="FD48" s="19"/>
      <c r="FE48" s="19"/>
      <c r="FF48" s="19"/>
      <c r="FG48" s="19"/>
      <c r="FH48" s="19"/>
      <c r="FI48" s="19"/>
      <c r="FJ48" s="19"/>
      <c r="FK48" s="19"/>
      <c r="FL48" s="19"/>
      <c r="FM48" s="19"/>
      <c r="FN48" s="19"/>
      <c r="FO48" s="19"/>
      <c r="FP48" s="19"/>
      <c r="FQ48" s="19"/>
    </row>
    <row r="49" spans="1:173" s="23" customFormat="1" ht="124.5" customHeight="1">
      <c r="A49" s="219">
        <v>26</v>
      </c>
      <c r="B49" s="218" t="s">
        <v>80</v>
      </c>
      <c r="C49" s="220" t="s">
        <v>172</v>
      </c>
      <c r="D49" s="218" t="s">
        <v>81</v>
      </c>
      <c r="E49" s="218" t="s">
        <v>173</v>
      </c>
      <c r="F49" s="218" t="s">
        <v>20</v>
      </c>
      <c r="G49" s="218" t="s">
        <v>16</v>
      </c>
      <c r="H49" s="240" t="s">
        <v>16</v>
      </c>
      <c r="I49" s="218" t="s">
        <v>82</v>
      </c>
      <c r="J49" s="239" t="s">
        <v>23</v>
      </c>
      <c r="K49" s="239" t="s">
        <v>16</v>
      </c>
      <c r="L49" s="240" t="s">
        <v>17</v>
      </c>
      <c r="M49" s="239" t="s">
        <v>24</v>
      </c>
      <c r="N49" s="222" t="s">
        <v>203</v>
      </c>
      <c r="O49" s="221" t="s">
        <v>308</v>
      </c>
      <c r="P49" s="215" t="s">
        <v>334</v>
      </c>
      <c r="Q49" s="215" t="s">
        <v>358</v>
      </c>
      <c r="R49" s="218" t="s">
        <v>295</v>
      </c>
      <c r="S49" s="224" t="s">
        <v>405</v>
      </c>
      <c r="T49" s="214">
        <v>1</v>
      </c>
      <c r="U49" s="217">
        <v>0.25</v>
      </c>
      <c r="V49" s="217">
        <v>0.25</v>
      </c>
      <c r="W49" s="248" t="s">
        <v>1021</v>
      </c>
      <c r="X49" s="254">
        <v>0.25</v>
      </c>
      <c r="Y49" s="16"/>
      <c r="Z49" s="254">
        <f>(V49+X49)</f>
        <v>0.5</v>
      </c>
      <c r="AA49" s="215" t="s">
        <v>1027</v>
      </c>
      <c r="AB49" s="254">
        <v>0.25</v>
      </c>
      <c r="AC49" s="254">
        <f>(AB49+Z49)</f>
        <v>0.75</v>
      </c>
      <c r="AD49" s="215" t="s">
        <v>1120</v>
      </c>
      <c r="AE49" s="254">
        <v>0.25</v>
      </c>
      <c r="AF49" s="254">
        <f>(AE49+AC49)</f>
        <v>1</v>
      </c>
      <c r="AG49" s="215" t="s">
        <v>1258</v>
      </c>
      <c r="AH49" s="19"/>
      <c r="AI49" s="19"/>
      <c r="AJ49" s="19"/>
      <c r="AK49" s="19"/>
      <c r="AL49" s="19"/>
      <c r="AM49" s="19"/>
      <c r="AN49" s="19"/>
      <c r="AO49" s="19"/>
      <c r="AP49" s="19"/>
      <c r="AQ49" s="19"/>
      <c r="AR49" s="19"/>
      <c r="AS49" s="19"/>
      <c r="AT49" s="19"/>
      <c r="AU49" s="19"/>
      <c r="AV49" s="19"/>
      <c r="AW49" s="19"/>
      <c r="AX49" s="19"/>
      <c r="AY49" s="19"/>
      <c r="AZ49" s="19"/>
      <c r="BA49" s="19"/>
      <c r="BB49" s="19"/>
      <c r="BC49" s="19"/>
      <c r="BD49" s="19"/>
      <c r="BE49" s="19"/>
      <c r="BF49" s="19"/>
      <c r="BG49" s="19"/>
      <c r="BH49" s="19"/>
      <c r="BI49" s="19"/>
      <c r="BJ49" s="19"/>
      <c r="BK49" s="19"/>
      <c r="BL49" s="19"/>
      <c r="BM49" s="19"/>
      <c r="BN49" s="19"/>
      <c r="BO49" s="19"/>
      <c r="BP49" s="19"/>
      <c r="BQ49" s="19"/>
      <c r="BR49" s="19"/>
      <c r="BS49" s="19"/>
      <c r="BT49" s="19"/>
      <c r="BU49" s="19"/>
      <c r="BV49" s="19"/>
      <c r="BW49" s="19"/>
      <c r="BX49" s="19"/>
      <c r="BY49" s="19"/>
      <c r="BZ49" s="19"/>
      <c r="CA49" s="19"/>
      <c r="CB49" s="19"/>
      <c r="CC49" s="19"/>
      <c r="CD49" s="19"/>
      <c r="CE49" s="19"/>
      <c r="CF49" s="19"/>
      <c r="CG49" s="19"/>
      <c r="CH49" s="19"/>
      <c r="CI49" s="19"/>
      <c r="CJ49" s="19"/>
      <c r="CK49" s="19"/>
      <c r="CL49" s="19"/>
      <c r="CM49" s="19"/>
      <c r="CN49" s="19"/>
      <c r="CO49" s="19"/>
      <c r="CP49" s="19"/>
      <c r="CQ49" s="19"/>
      <c r="CR49" s="19"/>
      <c r="CS49" s="19"/>
      <c r="CT49" s="19"/>
      <c r="CU49" s="19"/>
      <c r="CV49" s="19"/>
      <c r="CW49" s="19"/>
      <c r="CX49" s="19"/>
      <c r="CY49" s="19"/>
      <c r="CZ49" s="19"/>
      <c r="DA49" s="19"/>
      <c r="DB49" s="19"/>
      <c r="DC49" s="19"/>
      <c r="DD49" s="19"/>
      <c r="DE49" s="19"/>
      <c r="DF49" s="19"/>
      <c r="DG49" s="19"/>
      <c r="DH49" s="19"/>
      <c r="DI49" s="19"/>
      <c r="DJ49" s="19"/>
      <c r="DK49" s="19"/>
      <c r="DL49" s="19"/>
      <c r="DM49" s="19"/>
      <c r="DN49" s="19"/>
      <c r="DO49" s="19"/>
      <c r="DP49" s="19"/>
      <c r="DQ49" s="19"/>
      <c r="DR49" s="19"/>
      <c r="DS49" s="19"/>
      <c r="DT49" s="19"/>
      <c r="DU49" s="19"/>
      <c r="DV49" s="19"/>
      <c r="DW49" s="19"/>
      <c r="DX49" s="19"/>
      <c r="DY49" s="19"/>
      <c r="DZ49" s="19"/>
      <c r="EA49" s="19"/>
      <c r="EB49" s="19"/>
      <c r="EC49" s="19"/>
      <c r="ED49" s="19"/>
      <c r="EE49" s="19"/>
      <c r="EF49" s="19"/>
      <c r="EG49" s="19"/>
      <c r="EH49" s="19"/>
      <c r="EI49" s="19"/>
      <c r="EJ49" s="19"/>
      <c r="EK49" s="19"/>
      <c r="EL49" s="19"/>
      <c r="EM49" s="19"/>
      <c r="EN49" s="19"/>
      <c r="EO49" s="19"/>
      <c r="EP49" s="19"/>
      <c r="EQ49" s="19"/>
      <c r="ER49" s="19"/>
      <c r="ES49" s="19"/>
      <c r="ET49" s="19"/>
      <c r="EU49" s="19"/>
      <c r="EV49" s="19"/>
      <c r="EW49" s="19"/>
      <c r="EX49" s="19"/>
      <c r="EY49" s="19"/>
      <c r="EZ49" s="19"/>
      <c r="FA49" s="19"/>
      <c r="FB49" s="19"/>
      <c r="FC49" s="19"/>
      <c r="FD49" s="19"/>
      <c r="FE49" s="19"/>
      <c r="FF49" s="19"/>
      <c r="FG49" s="19"/>
      <c r="FH49" s="19"/>
      <c r="FI49" s="19"/>
      <c r="FJ49" s="19"/>
      <c r="FK49" s="19"/>
      <c r="FL49" s="19"/>
      <c r="FM49" s="19"/>
      <c r="FN49" s="19"/>
      <c r="FO49" s="19"/>
      <c r="FP49" s="19"/>
      <c r="FQ49" s="19"/>
    </row>
    <row r="50" spans="1:173" s="23" customFormat="1" ht="174" customHeight="1">
      <c r="A50" s="219">
        <v>27</v>
      </c>
      <c r="B50" s="218" t="s">
        <v>83</v>
      </c>
      <c r="C50" s="220" t="s">
        <v>189</v>
      </c>
      <c r="D50" s="218" t="s">
        <v>190</v>
      </c>
      <c r="E50" s="218" t="s">
        <v>191</v>
      </c>
      <c r="F50" s="239" t="s">
        <v>52</v>
      </c>
      <c r="G50" s="239" t="s">
        <v>16</v>
      </c>
      <c r="H50" s="240" t="s">
        <v>17</v>
      </c>
      <c r="I50" s="218" t="s">
        <v>194</v>
      </c>
      <c r="J50" s="239" t="s">
        <v>84</v>
      </c>
      <c r="K50" s="239" t="s">
        <v>85</v>
      </c>
      <c r="L50" s="240" t="s">
        <v>16</v>
      </c>
      <c r="M50" s="239" t="s">
        <v>2</v>
      </c>
      <c r="N50" s="222" t="s">
        <v>75</v>
      </c>
      <c r="O50" s="221" t="s">
        <v>309</v>
      </c>
      <c r="P50" s="215" t="s">
        <v>334</v>
      </c>
      <c r="Q50" s="215" t="s">
        <v>359</v>
      </c>
      <c r="R50" s="218" t="s">
        <v>295</v>
      </c>
      <c r="S50" s="224" t="s">
        <v>406</v>
      </c>
      <c r="T50" s="214">
        <v>1</v>
      </c>
      <c r="U50" s="217">
        <v>0.25</v>
      </c>
      <c r="V50" s="217">
        <v>0.25</v>
      </c>
      <c r="W50" s="251" t="s">
        <v>907</v>
      </c>
      <c r="X50" s="254">
        <v>0.25</v>
      </c>
      <c r="Y50" s="16"/>
      <c r="Z50" s="254">
        <f>(V50+X50)</f>
        <v>0.5</v>
      </c>
      <c r="AA50" s="215" t="s">
        <v>1020</v>
      </c>
      <c r="AB50" s="254">
        <v>0.25</v>
      </c>
      <c r="AC50" s="254">
        <f>(AB50+Z50)</f>
        <v>0.75</v>
      </c>
      <c r="AD50" s="298" t="s">
        <v>1090</v>
      </c>
      <c r="AE50" s="254">
        <v>0.25</v>
      </c>
      <c r="AF50" s="254">
        <f>(AE50+AC50)</f>
        <v>1</v>
      </c>
      <c r="AG50" s="298" t="s">
        <v>1259</v>
      </c>
      <c r="AH50" s="19"/>
      <c r="AI50" s="19"/>
      <c r="AJ50" s="19"/>
      <c r="AK50" s="19"/>
      <c r="AL50" s="19"/>
      <c r="AM50" s="19"/>
      <c r="AN50" s="19"/>
      <c r="AO50" s="19"/>
      <c r="AP50" s="19"/>
      <c r="AQ50" s="19"/>
      <c r="AR50" s="19"/>
      <c r="AS50" s="19"/>
      <c r="AT50" s="19"/>
      <c r="AU50" s="19"/>
      <c r="AV50" s="19"/>
      <c r="AW50" s="19"/>
      <c r="AX50" s="19"/>
      <c r="AY50" s="19"/>
      <c r="AZ50" s="19"/>
      <c r="BA50" s="19"/>
      <c r="BB50" s="19"/>
      <c r="BC50" s="19"/>
      <c r="BD50" s="19"/>
      <c r="BE50" s="19"/>
      <c r="BF50" s="19"/>
      <c r="BG50" s="19"/>
      <c r="BH50" s="19"/>
      <c r="BI50" s="19"/>
      <c r="BJ50" s="19"/>
      <c r="BK50" s="19"/>
      <c r="BL50" s="19"/>
      <c r="BM50" s="19"/>
      <c r="BN50" s="19"/>
      <c r="BO50" s="19"/>
      <c r="BP50" s="19"/>
      <c r="BQ50" s="19"/>
      <c r="BR50" s="19"/>
      <c r="BS50" s="19"/>
      <c r="BT50" s="19"/>
      <c r="BU50" s="19"/>
      <c r="BV50" s="19"/>
      <c r="BW50" s="19"/>
      <c r="BX50" s="19"/>
      <c r="BY50" s="19"/>
      <c r="BZ50" s="19"/>
      <c r="CA50" s="19"/>
      <c r="CB50" s="19"/>
      <c r="CC50" s="19"/>
      <c r="CD50" s="19"/>
      <c r="CE50" s="19"/>
      <c r="CF50" s="19"/>
      <c r="CG50" s="19"/>
      <c r="CH50" s="19"/>
      <c r="CI50" s="19"/>
      <c r="CJ50" s="19"/>
      <c r="CK50" s="19"/>
      <c r="CL50" s="19"/>
      <c r="CM50" s="19"/>
      <c r="CN50" s="19"/>
      <c r="CO50" s="19"/>
      <c r="CP50" s="19"/>
      <c r="CQ50" s="19"/>
      <c r="CR50" s="19"/>
      <c r="CS50" s="19"/>
      <c r="CT50" s="19"/>
      <c r="CU50" s="19"/>
      <c r="CV50" s="19"/>
      <c r="CW50" s="19"/>
      <c r="CX50" s="19"/>
      <c r="CY50" s="19"/>
      <c r="CZ50" s="19"/>
      <c r="DA50" s="19"/>
      <c r="DB50" s="19"/>
      <c r="DC50" s="19"/>
      <c r="DD50" s="19"/>
      <c r="DE50" s="19"/>
      <c r="DF50" s="19"/>
      <c r="DG50" s="19"/>
      <c r="DH50" s="19"/>
      <c r="DI50" s="19"/>
      <c r="DJ50" s="19"/>
      <c r="DK50" s="19"/>
      <c r="DL50" s="19"/>
      <c r="DM50" s="19"/>
      <c r="DN50" s="19"/>
      <c r="DO50" s="19"/>
      <c r="DP50" s="19"/>
      <c r="DQ50" s="19"/>
      <c r="DR50" s="19"/>
      <c r="DS50" s="19"/>
      <c r="DT50" s="19"/>
      <c r="DU50" s="19"/>
      <c r="DV50" s="19"/>
      <c r="DW50" s="19"/>
      <c r="DX50" s="19"/>
      <c r="DY50" s="19"/>
      <c r="DZ50" s="19"/>
      <c r="EA50" s="19"/>
      <c r="EB50" s="19"/>
      <c r="EC50" s="19"/>
      <c r="ED50" s="19"/>
      <c r="EE50" s="19"/>
      <c r="EF50" s="19"/>
      <c r="EG50" s="19"/>
      <c r="EH50" s="19"/>
      <c r="EI50" s="19"/>
      <c r="EJ50" s="19"/>
      <c r="EK50" s="19"/>
      <c r="EL50" s="19"/>
      <c r="EM50" s="19"/>
      <c r="EN50" s="19"/>
      <c r="EO50" s="19"/>
      <c r="EP50" s="19"/>
      <c r="EQ50" s="19"/>
      <c r="ER50" s="19"/>
      <c r="ES50" s="19"/>
      <c r="ET50" s="19"/>
      <c r="EU50" s="19"/>
      <c r="EV50" s="19"/>
      <c r="EW50" s="19"/>
      <c r="EX50" s="19"/>
      <c r="EY50" s="19"/>
      <c r="EZ50" s="19"/>
      <c r="FA50" s="19"/>
      <c r="FB50" s="19"/>
      <c r="FC50" s="19"/>
      <c r="FD50" s="19"/>
      <c r="FE50" s="19"/>
      <c r="FF50" s="19"/>
      <c r="FG50" s="19"/>
      <c r="FH50" s="19"/>
      <c r="FI50" s="19"/>
      <c r="FJ50" s="19"/>
      <c r="FK50" s="19"/>
      <c r="FL50" s="19"/>
      <c r="FM50" s="19"/>
      <c r="FN50" s="19"/>
      <c r="FO50" s="19"/>
      <c r="FP50" s="19"/>
      <c r="FQ50" s="19"/>
    </row>
    <row r="51" spans="1:173" s="12" customFormat="1" ht="76.900000000000006" customHeight="1">
      <c r="A51" s="405">
        <v>28</v>
      </c>
      <c r="B51" s="405" t="s">
        <v>83</v>
      </c>
      <c r="C51" s="405" t="s">
        <v>192</v>
      </c>
      <c r="D51" s="405" t="s">
        <v>86</v>
      </c>
      <c r="E51" s="405" t="s">
        <v>193</v>
      </c>
      <c r="F51" s="477" t="s">
        <v>15</v>
      </c>
      <c r="G51" s="477" t="s">
        <v>16</v>
      </c>
      <c r="H51" s="502" t="s">
        <v>17</v>
      </c>
      <c r="I51" s="405" t="s">
        <v>16</v>
      </c>
      <c r="J51" s="477" t="s">
        <v>23</v>
      </c>
      <c r="K51" s="477" t="s">
        <v>16</v>
      </c>
      <c r="L51" s="477" t="s">
        <v>17</v>
      </c>
      <c r="M51" s="477" t="s">
        <v>2</v>
      </c>
      <c r="N51" s="404" t="s">
        <v>246</v>
      </c>
      <c r="O51" s="404" t="s">
        <v>310</v>
      </c>
      <c r="P51" s="405" t="s">
        <v>334</v>
      </c>
      <c r="Q51" s="405" t="s">
        <v>360</v>
      </c>
      <c r="R51" s="405" t="s">
        <v>295</v>
      </c>
      <c r="S51" s="408" t="s">
        <v>391</v>
      </c>
      <c r="T51" s="214">
        <v>1</v>
      </c>
      <c r="U51" s="400">
        <v>0.25</v>
      </c>
      <c r="V51" s="400">
        <v>0.25</v>
      </c>
      <c r="W51" s="380" t="s">
        <v>817</v>
      </c>
      <c r="X51" s="330">
        <v>0.25</v>
      </c>
      <c r="Y51" s="16"/>
      <c r="Z51" s="330">
        <f>(V51+X51)</f>
        <v>0.5</v>
      </c>
      <c r="AA51" s="346" t="s">
        <v>1091</v>
      </c>
      <c r="AB51" s="330">
        <v>0.25</v>
      </c>
      <c r="AC51" s="330">
        <f>(AB51+Z51)</f>
        <v>0.75</v>
      </c>
      <c r="AD51" s="346" t="s">
        <v>1093</v>
      </c>
      <c r="AE51" s="330">
        <v>0.25</v>
      </c>
      <c r="AF51" s="330">
        <f>(AE51+AC51)</f>
        <v>1</v>
      </c>
      <c r="AG51" s="346" t="s">
        <v>1260</v>
      </c>
      <c r="AH51" s="19"/>
      <c r="AI51" s="19"/>
      <c r="AJ51" s="19"/>
      <c r="AK51" s="19"/>
      <c r="AL51" s="19"/>
      <c r="AM51" s="19"/>
      <c r="AN51" s="19"/>
      <c r="AO51" s="19"/>
      <c r="AP51" s="19"/>
      <c r="AQ51" s="19"/>
      <c r="AR51" s="19"/>
      <c r="AS51" s="19"/>
      <c r="AT51" s="19"/>
      <c r="AU51" s="19"/>
      <c r="AV51" s="19"/>
      <c r="AW51" s="19"/>
      <c r="AX51" s="19"/>
      <c r="AY51" s="19"/>
      <c r="AZ51" s="19"/>
      <c r="BA51" s="19"/>
      <c r="BB51" s="19"/>
      <c r="BC51" s="19"/>
      <c r="BD51" s="19"/>
      <c r="BE51" s="19"/>
      <c r="BF51" s="19"/>
      <c r="BG51" s="19"/>
      <c r="BH51" s="19"/>
      <c r="BI51" s="19"/>
      <c r="BJ51" s="19"/>
      <c r="BK51" s="19"/>
      <c r="BL51" s="19"/>
      <c r="BM51" s="19"/>
      <c r="BN51" s="19"/>
      <c r="BO51" s="19"/>
      <c r="BP51" s="19"/>
      <c r="BQ51" s="19"/>
      <c r="BR51" s="19"/>
      <c r="BS51" s="19"/>
      <c r="BT51" s="19"/>
      <c r="BU51" s="19"/>
      <c r="BV51" s="19"/>
      <c r="BW51" s="19"/>
      <c r="BX51" s="19"/>
      <c r="BY51" s="19"/>
      <c r="BZ51" s="19"/>
      <c r="CA51" s="19"/>
      <c r="CB51" s="19"/>
      <c r="CC51" s="19"/>
      <c r="CD51" s="19"/>
      <c r="CE51" s="19"/>
      <c r="CF51" s="19"/>
      <c r="CG51" s="19"/>
      <c r="CH51" s="19"/>
      <c r="CI51" s="19"/>
      <c r="CJ51" s="19"/>
      <c r="CK51" s="19"/>
      <c r="CL51" s="19"/>
      <c r="CM51" s="19"/>
      <c r="CN51" s="19"/>
      <c r="CO51" s="19"/>
      <c r="CP51" s="19"/>
      <c r="CQ51" s="19"/>
      <c r="CR51" s="19"/>
      <c r="CS51" s="19"/>
      <c r="CT51" s="19"/>
      <c r="CU51" s="19"/>
      <c r="CV51" s="19"/>
      <c r="CW51" s="19"/>
      <c r="CX51" s="19"/>
      <c r="CY51" s="19"/>
      <c r="CZ51" s="19"/>
      <c r="DA51" s="19"/>
      <c r="DB51" s="19"/>
      <c r="DC51" s="19"/>
      <c r="DD51" s="19"/>
      <c r="DE51" s="19"/>
      <c r="DF51" s="19"/>
      <c r="DG51" s="19"/>
      <c r="DH51" s="19"/>
      <c r="DI51" s="19"/>
      <c r="DJ51" s="19"/>
      <c r="DK51" s="19"/>
      <c r="DL51" s="19"/>
      <c r="DM51" s="19"/>
      <c r="DN51" s="19"/>
      <c r="DO51" s="19"/>
      <c r="DP51" s="19"/>
      <c r="DQ51" s="19"/>
      <c r="DR51" s="19"/>
      <c r="DS51" s="19"/>
      <c r="DT51" s="19"/>
      <c r="DU51" s="19"/>
      <c r="DV51" s="19"/>
      <c r="DW51" s="19"/>
      <c r="DX51" s="19"/>
      <c r="DY51" s="19"/>
      <c r="DZ51" s="19"/>
      <c r="EA51" s="19"/>
      <c r="EB51" s="19"/>
      <c r="EC51" s="19"/>
      <c r="ED51" s="19"/>
      <c r="EE51" s="19"/>
      <c r="EF51" s="19"/>
      <c r="EG51" s="19"/>
      <c r="EH51" s="19"/>
      <c r="EI51" s="19"/>
      <c r="EJ51" s="19"/>
      <c r="EK51" s="19"/>
      <c r="EL51" s="19"/>
      <c r="EM51" s="19"/>
      <c r="EN51" s="19"/>
      <c r="EO51" s="19"/>
      <c r="EP51" s="19"/>
      <c r="EQ51" s="19"/>
      <c r="ER51" s="19"/>
      <c r="ES51" s="19"/>
      <c r="ET51" s="19"/>
      <c r="EU51" s="19"/>
      <c r="EV51" s="19"/>
      <c r="EW51" s="19"/>
      <c r="EX51" s="19"/>
      <c r="EY51" s="19"/>
      <c r="EZ51" s="19"/>
      <c r="FA51" s="19"/>
      <c r="FB51" s="19"/>
      <c r="FC51" s="19"/>
      <c r="FD51" s="19"/>
      <c r="FE51" s="19"/>
      <c r="FF51" s="19"/>
      <c r="FG51" s="19"/>
      <c r="FH51" s="19"/>
      <c r="FI51" s="19"/>
      <c r="FJ51" s="19"/>
      <c r="FK51" s="19"/>
      <c r="FL51" s="19"/>
      <c r="FM51" s="19"/>
      <c r="FN51" s="19"/>
      <c r="FO51" s="19"/>
      <c r="FP51" s="19"/>
      <c r="FQ51" s="19"/>
    </row>
    <row r="52" spans="1:173" s="12" customFormat="1" ht="168" customHeight="1" thickBot="1">
      <c r="A52" s="383"/>
      <c r="B52" s="383"/>
      <c r="C52" s="383"/>
      <c r="D52" s="383"/>
      <c r="E52" s="383"/>
      <c r="F52" s="478"/>
      <c r="G52" s="478"/>
      <c r="H52" s="503"/>
      <c r="I52" s="383"/>
      <c r="J52" s="478"/>
      <c r="K52" s="478"/>
      <c r="L52" s="478"/>
      <c r="M52" s="478"/>
      <c r="N52" s="402"/>
      <c r="O52" s="402"/>
      <c r="P52" s="383"/>
      <c r="Q52" s="383"/>
      <c r="R52" s="383"/>
      <c r="S52" s="410"/>
      <c r="T52" s="214">
        <v>1</v>
      </c>
      <c r="U52" s="371"/>
      <c r="V52" s="371"/>
      <c r="W52" s="380"/>
      <c r="X52" s="331"/>
      <c r="Y52" s="16"/>
      <c r="Z52" s="337"/>
      <c r="AA52" s="347"/>
      <c r="AB52" s="331"/>
      <c r="AC52" s="337"/>
      <c r="AD52" s="347"/>
      <c r="AE52" s="331"/>
      <c r="AF52" s="337"/>
      <c r="AG52" s="347"/>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c r="BJ52" s="19"/>
      <c r="BK52" s="19"/>
      <c r="BL52" s="19"/>
      <c r="BM52" s="19"/>
      <c r="BN52" s="19"/>
      <c r="BO52" s="19"/>
      <c r="BP52" s="19"/>
      <c r="BQ52" s="19"/>
      <c r="BR52" s="19"/>
      <c r="BS52" s="19"/>
      <c r="BT52" s="19"/>
      <c r="BU52" s="19"/>
      <c r="BV52" s="19"/>
      <c r="BW52" s="19"/>
      <c r="BX52" s="19"/>
      <c r="BY52" s="19"/>
      <c r="BZ52" s="19"/>
      <c r="CA52" s="19"/>
      <c r="CB52" s="19"/>
      <c r="CC52" s="19"/>
      <c r="CD52" s="19"/>
      <c r="CE52" s="19"/>
      <c r="CF52" s="19"/>
      <c r="CG52" s="19"/>
      <c r="CH52" s="19"/>
      <c r="CI52" s="19"/>
      <c r="CJ52" s="19"/>
      <c r="CK52" s="19"/>
      <c r="CL52" s="19"/>
      <c r="CM52" s="19"/>
      <c r="CN52" s="19"/>
      <c r="CO52" s="19"/>
      <c r="CP52" s="19"/>
      <c r="CQ52" s="19"/>
      <c r="CR52" s="19"/>
      <c r="CS52" s="19"/>
      <c r="CT52" s="19"/>
      <c r="CU52" s="19"/>
      <c r="CV52" s="19"/>
      <c r="CW52" s="19"/>
      <c r="CX52" s="19"/>
      <c r="CY52" s="19"/>
      <c r="CZ52" s="19"/>
      <c r="DA52" s="19"/>
      <c r="DB52" s="19"/>
      <c r="DC52" s="19"/>
      <c r="DD52" s="19"/>
      <c r="DE52" s="19"/>
      <c r="DF52" s="19"/>
      <c r="DG52" s="19"/>
      <c r="DH52" s="19"/>
      <c r="DI52" s="19"/>
      <c r="DJ52" s="19"/>
      <c r="DK52" s="19"/>
      <c r="DL52" s="19"/>
      <c r="DM52" s="19"/>
      <c r="DN52" s="19"/>
      <c r="DO52" s="19"/>
      <c r="DP52" s="19"/>
      <c r="DQ52" s="19"/>
      <c r="DR52" s="19"/>
      <c r="DS52" s="19"/>
      <c r="DT52" s="19"/>
      <c r="DU52" s="19"/>
      <c r="DV52" s="19"/>
      <c r="DW52" s="19"/>
      <c r="DX52" s="19"/>
      <c r="DY52" s="19"/>
      <c r="DZ52" s="19"/>
      <c r="EA52" s="19"/>
      <c r="EB52" s="19"/>
      <c r="EC52" s="19"/>
      <c r="ED52" s="19"/>
      <c r="EE52" s="19"/>
      <c r="EF52" s="19"/>
      <c r="EG52" s="19"/>
      <c r="EH52" s="19"/>
      <c r="EI52" s="19"/>
      <c r="EJ52" s="19"/>
      <c r="EK52" s="19"/>
      <c r="EL52" s="19"/>
      <c r="EM52" s="19"/>
      <c r="EN52" s="19"/>
      <c r="EO52" s="19"/>
      <c r="EP52" s="19"/>
      <c r="EQ52" s="19"/>
      <c r="ER52" s="19"/>
      <c r="ES52" s="19"/>
      <c r="ET52" s="19"/>
      <c r="EU52" s="19"/>
      <c r="EV52" s="19"/>
      <c r="EW52" s="19"/>
      <c r="EX52" s="19"/>
      <c r="EY52" s="19"/>
      <c r="EZ52" s="19"/>
      <c r="FA52" s="19"/>
      <c r="FB52" s="19"/>
      <c r="FC52" s="19"/>
      <c r="FD52" s="19"/>
      <c r="FE52" s="19"/>
      <c r="FF52" s="19"/>
      <c r="FG52" s="19"/>
      <c r="FH52" s="19"/>
      <c r="FI52" s="19"/>
      <c r="FJ52" s="19"/>
      <c r="FK52" s="19"/>
      <c r="FL52" s="19"/>
      <c r="FM52" s="19"/>
      <c r="FN52" s="19"/>
      <c r="FO52" s="19"/>
      <c r="FP52" s="19"/>
      <c r="FQ52" s="19"/>
    </row>
    <row r="53" spans="1:173" s="12" customFormat="1" ht="91.5" customHeight="1">
      <c r="A53" s="405">
        <v>29</v>
      </c>
      <c r="B53" s="346" t="s">
        <v>87</v>
      </c>
      <c r="C53" s="405" t="s">
        <v>89</v>
      </c>
      <c r="D53" s="346" t="s">
        <v>88</v>
      </c>
      <c r="E53" s="405" t="s">
        <v>90</v>
      </c>
      <c r="F53" s="477" t="s">
        <v>20</v>
      </c>
      <c r="G53" s="477" t="s">
        <v>13</v>
      </c>
      <c r="H53" s="461" t="s">
        <v>170</v>
      </c>
      <c r="I53" s="405" t="s">
        <v>91</v>
      </c>
      <c r="J53" s="477" t="s">
        <v>53</v>
      </c>
      <c r="K53" s="477" t="s">
        <v>13</v>
      </c>
      <c r="L53" s="477" t="s">
        <v>17</v>
      </c>
      <c r="M53" s="477" t="s">
        <v>24</v>
      </c>
      <c r="N53" s="501" t="s">
        <v>311</v>
      </c>
      <c r="O53" s="404" t="s">
        <v>381</v>
      </c>
      <c r="P53" s="405" t="s">
        <v>334</v>
      </c>
      <c r="Q53" s="346" t="s">
        <v>378</v>
      </c>
      <c r="R53" s="405" t="s">
        <v>295</v>
      </c>
      <c r="S53" s="419" t="s">
        <v>407</v>
      </c>
      <c r="T53" s="521">
        <v>0.3</v>
      </c>
      <c r="U53" s="382">
        <v>0</v>
      </c>
      <c r="V53" s="382">
        <v>0</v>
      </c>
      <c r="W53" s="384" t="s">
        <v>948</v>
      </c>
      <c r="X53" s="330">
        <v>0</v>
      </c>
      <c r="Y53" s="16"/>
      <c r="Z53" s="330">
        <f>(X53+V53)</f>
        <v>0</v>
      </c>
      <c r="AA53" s="359" t="s">
        <v>1019</v>
      </c>
      <c r="AB53" s="333">
        <v>0.75</v>
      </c>
      <c r="AC53" s="330">
        <f>(AB53+X53+U53)</f>
        <v>0.75</v>
      </c>
      <c r="AD53" s="332" t="s">
        <v>1092</v>
      </c>
      <c r="AE53" s="333">
        <v>0.25</v>
      </c>
      <c r="AF53" s="330">
        <f>(AE53+AC53)</f>
        <v>1</v>
      </c>
      <c r="AG53" s="332" t="s">
        <v>1261</v>
      </c>
      <c r="AH53" s="19"/>
      <c r="AI53" s="19"/>
      <c r="AJ53" s="19"/>
      <c r="AK53" s="19"/>
      <c r="AL53" s="19"/>
      <c r="AM53" s="19"/>
      <c r="AN53" s="19"/>
      <c r="AO53" s="19"/>
      <c r="AP53" s="19"/>
      <c r="AQ53" s="19"/>
      <c r="AR53" s="19"/>
      <c r="AS53" s="19"/>
      <c r="AT53" s="19"/>
      <c r="AU53" s="19"/>
      <c r="AV53" s="19"/>
      <c r="AW53" s="19"/>
      <c r="AX53" s="19"/>
      <c r="AY53" s="19"/>
      <c r="AZ53" s="19"/>
      <c r="BA53" s="19"/>
      <c r="BB53" s="19"/>
      <c r="BC53" s="19"/>
      <c r="BD53" s="19"/>
      <c r="BE53" s="19"/>
      <c r="BF53" s="19"/>
      <c r="BG53" s="19"/>
      <c r="BH53" s="19"/>
      <c r="BI53" s="19"/>
      <c r="BJ53" s="19"/>
      <c r="BK53" s="19"/>
      <c r="BL53" s="19"/>
      <c r="BM53" s="19"/>
      <c r="BN53" s="19"/>
      <c r="BO53" s="19"/>
      <c r="BP53" s="19"/>
      <c r="BQ53" s="19"/>
      <c r="BR53" s="19"/>
      <c r="BS53" s="19"/>
      <c r="BT53" s="19"/>
      <c r="BU53" s="19"/>
      <c r="BV53" s="19"/>
      <c r="BW53" s="19"/>
      <c r="BX53" s="19"/>
      <c r="BY53" s="19"/>
      <c r="BZ53" s="19"/>
      <c r="CA53" s="19"/>
      <c r="CB53" s="19"/>
      <c r="CC53" s="19"/>
      <c r="CD53" s="19"/>
      <c r="CE53" s="19"/>
      <c r="CF53" s="19"/>
      <c r="CG53" s="19"/>
      <c r="CH53" s="19"/>
      <c r="CI53" s="19"/>
      <c r="CJ53" s="19"/>
      <c r="CK53" s="19"/>
      <c r="CL53" s="19"/>
      <c r="CM53" s="19"/>
      <c r="CN53" s="19"/>
      <c r="CO53" s="19"/>
      <c r="CP53" s="19"/>
      <c r="CQ53" s="19"/>
      <c r="CR53" s="19"/>
      <c r="CS53" s="19"/>
      <c r="CT53" s="19"/>
      <c r="CU53" s="19"/>
      <c r="CV53" s="19"/>
      <c r="CW53" s="19"/>
      <c r="CX53" s="19"/>
      <c r="CY53" s="19"/>
      <c r="CZ53" s="19"/>
      <c r="DA53" s="19"/>
      <c r="DB53" s="19"/>
      <c r="DC53" s="19"/>
      <c r="DD53" s="19"/>
      <c r="DE53" s="19"/>
      <c r="DF53" s="19"/>
      <c r="DG53" s="19"/>
      <c r="DH53" s="19"/>
      <c r="DI53" s="19"/>
      <c r="DJ53" s="19"/>
      <c r="DK53" s="19"/>
      <c r="DL53" s="19"/>
      <c r="DM53" s="19"/>
      <c r="DN53" s="19"/>
      <c r="DO53" s="19"/>
      <c r="DP53" s="19"/>
      <c r="DQ53" s="19"/>
      <c r="DR53" s="19"/>
      <c r="DS53" s="19"/>
      <c r="DT53" s="19"/>
      <c r="DU53" s="19"/>
      <c r="DV53" s="19"/>
      <c r="DW53" s="19"/>
      <c r="DX53" s="19"/>
      <c r="DY53" s="19"/>
      <c r="DZ53" s="19"/>
      <c r="EA53" s="19"/>
      <c r="EB53" s="19"/>
      <c r="EC53" s="19"/>
      <c r="ED53" s="19"/>
      <c r="EE53" s="19"/>
      <c r="EF53" s="19"/>
      <c r="EG53" s="19"/>
      <c r="EH53" s="19"/>
      <c r="EI53" s="19"/>
      <c r="EJ53" s="19"/>
      <c r="EK53" s="19"/>
      <c r="EL53" s="19"/>
      <c r="EM53" s="19"/>
      <c r="EN53" s="19"/>
      <c r="EO53" s="19"/>
      <c r="EP53" s="19"/>
      <c r="EQ53" s="19"/>
      <c r="ER53" s="19"/>
      <c r="ES53" s="19"/>
      <c r="ET53" s="19"/>
      <c r="EU53" s="19"/>
      <c r="EV53" s="19"/>
      <c r="EW53" s="19"/>
      <c r="EX53" s="19"/>
      <c r="EY53" s="19"/>
      <c r="EZ53" s="19"/>
      <c r="FA53" s="19"/>
      <c r="FB53" s="19"/>
      <c r="FC53" s="19"/>
      <c r="FD53" s="19"/>
      <c r="FE53" s="19"/>
      <c r="FF53" s="19"/>
      <c r="FG53" s="19"/>
      <c r="FH53" s="19"/>
      <c r="FI53" s="19"/>
      <c r="FJ53" s="19"/>
      <c r="FK53" s="19"/>
      <c r="FL53" s="19"/>
      <c r="FM53" s="19"/>
      <c r="FN53" s="19"/>
      <c r="FO53" s="19"/>
      <c r="FP53" s="19"/>
      <c r="FQ53" s="19"/>
    </row>
    <row r="54" spans="1:173" s="12" customFormat="1" ht="61.15" customHeight="1" thickBot="1">
      <c r="A54" s="383"/>
      <c r="B54" s="347"/>
      <c r="C54" s="383"/>
      <c r="D54" s="347"/>
      <c r="E54" s="383"/>
      <c r="F54" s="478"/>
      <c r="G54" s="478"/>
      <c r="H54" s="463"/>
      <c r="I54" s="383"/>
      <c r="J54" s="478"/>
      <c r="K54" s="478"/>
      <c r="L54" s="478"/>
      <c r="M54" s="478"/>
      <c r="N54" s="501"/>
      <c r="O54" s="402"/>
      <c r="P54" s="383"/>
      <c r="Q54" s="347"/>
      <c r="R54" s="383"/>
      <c r="S54" s="419"/>
      <c r="T54" s="522"/>
      <c r="U54" s="383"/>
      <c r="V54" s="383"/>
      <c r="W54" s="334"/>
      <c r="X54" s="331"/>
      <c r="Y54" s="16"/>
      <c r="Z54" s="337"/>
      <c r="AA54" s="360"/>
      <c r="AB54" s="334"/>
      <c r="AC54" s="337"/>
      <c r="AD54" s="332"/>
      <c r="AE54" s="334"/>
      <c r="AF54" s="337"/>
      <c r="AG54" s="332"/>
      <c r="AH54" s="19"/>
      <c r="AI54" s="19"/>
      <c r="AJ54" s="19"/>
      <c r="AK54" s="19"/>
      <c r="AL54" s="19"/>
      <c r="AM54" s="19"/>
      <c r="AN54" s="19"/>
      <c r="AO54" s="19"/>
      <c r="AP54" s="19"/>
      <c r="AQ54" s="19"/>
      <c r="AR54" s="19"/>
      <c r="AS54" s="19"/>
      <c r="AT54" s="19"/>
      <c r="AU54" s="19"/>
      <c r="AV54" s="19"/>
      <c r="AW54" s="19"/>
      <c r="AX54" s="19"/>
      <c r="AY54" s="19"/>
      <c r="AZ54" s="19"/>
      <c r="BA54" s="19"/>
      <c r="BB54" s="19"/>
      <c r="BC54" s="19"/>
      <c r="BD54" s="19"/>
      <c r="BE54" s="19"/>
      <c r="BF54" s="19"/>
      <c r="BG54" s="19"/>
      <c r="BH54" s="19"/>
      <c r="BI54" s="19"/>
      <c r="BJ54" s="19"/>
      <c r="BK54" s="19"/>
      <c r="BL54" s="19"/>
      <c r="BM54" s="19"/>
      <c r="BN54" s="19"/>
      <c r="BO54" s="19"/>
      <c r="BP54" s="19"/>
      <c r="BQ54" s="19"/>
      <c r="BR54" s="19"/>
      <c r="BS54" s="19"/>
      <c r="BT54" s="19"/>
      <c r="BU54" s="19"/>
      <c r="BV54" s="19"/>
      <c r="BW54" s="19"/>
      <c r="BX54" s="19"/>
      <c r="BY54" s="19"/>
      <c r="BZ54" s="19"/>
      <c r="CA54" s="19"/>
      <c r="CB54" s="19"/>
      <c r="CC54" s="19"/>
      <c r="CD54" s="19"/>
      <c r="CE54" s="19"/>
      <c r="CF54" s="19"/>
      <c r="CG54" s="19"/>
      <c r="CH54" s="19"/>
      <c r="CI54" s="19"/>
      <c r="CJ54" s="19"/>
      <c r="CK54" s="19"/>
      <c r="CL54" s="19"/>
      <c r="CM54" s="19"/>
      <c r="CN54" s="19"/>
      <c r="CO54" s="19"/>
      <c r="CP54" s="19"/>
      <c r="CQ54" s="19"/>
      <c r="CR54" s="19"/>
      <c r="CS54" s="19"/>
      <c r="CT54" s="19"/>
      <c r="CU54" s="19"/>
      <c r="CV54" s="19"/>
      <c r="CW54" s="19"/>
      <c r="CX54" s="19"/>
      <c r="CY54" s="19"/>
      <c r="CZ54" s="19"/>
      <c r="DA54" s="19"/>
      <c r="DB54" s="19"/>
      <c r="DC54" s="19"/>
      <c r="DD54" s="19"/>
      <c r="DE54" s="19"/>
      <c r="DF54" s="19"/>
      <c r="DG54" s="19"/>
      <c r="DH54" s="19"/>
      <c r="DI54" s="19"/>
      <c r="DJ54" s="19"/>
      <c r="DK54" s="19"/>
      <c r="DL54" s="19"/>
      <c r="DM54" s="19"/>
      <c r="DN54" s="19"/>
      <c r="DO54" s="19"/>
      <c r="DP54" s="19"/>
      <c r="DQ54" s="19"/>
      <c r="DR54" s="19"/>
      <c r="DS54" s="19"/>
      <c r="DT54" s="19"/>
      <c r="DU54" s="19"/>
      <c r="DV54" s="19"/>
      <c r="DW54" s="19"/>
      <c r="DX54" s="19"/>
      <c r="DY54" s="19"/>
      <c r="DZ54" s="19"/>
      <c r="EA54" s="19"/>
      <c r="EB54" s="19"/>
      <c r="EC54" s="19"/>
      <c r="ED54" s="19"/>
      <c r="EE54" s="19"/>
      <c r="EF54" s="19"/>
      <c r="EG54" s="19"/>
      <c r="EH54" s="19"/>
      <c r="EI54" s="19"/>
      <c r="EJ54" s="19"/>
      <c r="EK54" s="19"/>
      <c r="EL54" s="19"/>
      <c r="EM54" s="19"/>
      <c r="EN54" s="19"/>
      <c r="EO54" s="19"/>
      <c r="EP54" s="19"/>
      <c r="EQ54" s="19"/>
      <c r="ER54" s="19"/>
      <c r="ES54" s="19"/>
      <c r="ET54" s="19"/>
      <c r="EU54" s="19"/>
      <c r="EV54" s="19"/>
      <c r="EW54" s="19"/>
      <c r="EX54" s="19"/>
      <c r="EY54" s="19"/>
      <c r="EZ54" s="19"/>
      <c r="FA54" s="19"/>
      <c r="FB54" s="19"/>
      <c r="FC54" s="19"/>
      <c r="FD54" s="19"/>
      <c r="FE54" s="19"/>
      <c r="FF54" s="19"/>
      <c r="FG54" s="19"/>
      <c r="FH54" s="19"/>
      <c r="FI54" s="19"/>
      <c r="FJ54" s="19"/>
      <c r="FK54" s="19"/>
      <c r="FL54" s="19"/>
      <c r="FM54" s="19"/>
      <c r="FN54" s="19"/>
      <c r="FO54" s="19"/>
      <c r="FP54" s="19"/>
      <c r="FQ54" s="19"/>
    </row>
    <row r="55" spans="1:173" s="12" customFormat="1" ht="45.75" customHeight="1">
      <c r="A55" s="405">
        <v>30</v>
      </c>
      <c r="B55" s="346" t="s">
        <v>87</v>
      </c>
      <c r="C55" s="405" t="s">
        <v>93</v>
      </c>
      <c r="D55" s="346" t="s">
        <v>92</v>
      </c>
      <c r="E55" s="405" t="s">
        <v>94</v>
      </c>
      <c r="F55" s="477" t="s">
        <v>20</v>
      </c>
      <c r="G55" s="477" t="s">
        <v>13</v>
      </c>
      <c r="H55" s="461" t="s">
        <v>170</v>
      </c>
      <c r="I55" s="405" t="s">
        <v>95</v>
      </c>
      <c r="J55" s="477" t="s">
        <v>53</v>
      </c>
      <c r="K55" s="477" t="s">
        <v>13</v>
      </c>
      <c r="L55" s="477" t="s">
        <v>17</v>
      </c>
      <c r="M55" s="477" t="s">
        <v>24</v>
      </c>
      <c r="N55" s="404" t="s">
        <v>206</v>
      </c>
      <c r="O55" s="404" t="s">
        <v>361</v>
      </c>
      <c r="P55" s="405" t="s">
        <v>334</v>
      </c>
      <c r="Q55" s="405" t="s">
        <v>369</v>
      </c>
      <c r="R55" s="467" t="s">
        <v>295</v>
      </c>
      <c r="S55" s="409" t="s">
        <v>1274</v>
      </c>
      <c r="T55" s="382">
        <v>1</v>
      </c>
      <c r="U55" s="382">
        <v>0.15</v>
      </c>
      <c r="V55" s="382">
        <v>0.15</v>
      </c>
      <c r="W55" s="386" t="s">
        <v>908</v>
      </c>
      <c r="X55" s="330">
        <v>0</v>
      </c>
      <c r="Y55" s="16"/>
      <c r="Z55" s="330">
        <f>(X55+V55)</f>
        <v>0.15</v>
      </c>
      <c r="AA55" s="341" t="s">
        <v>1018</v>
      </c>
      <c r="AB55" s="330">
        <v>0.15</v>
      </c>
      <c r="AC55" s="330">
        <f>(Z55+AB55)</f>
        <v>0.3</v>
      </c>
      <c r="AD55" s="371" t="s">
        <v>1094</v>
      </c>
      <c r="AE55" s="330">
        <v>0.7</v>
      </c>
      <c r="AF55" s="330">
        <f>(AC55+AE55)</f>
        <v>1</v>
      </c>
      <c r="AG55" s="371" t="s">
        <v>1262</v>
      </c>
      <c r="AH55" s="19"/>
      <c r="AI55" s="19"/>
      <c r="AJ55" s="19"/>
      <c r="AK55" s="19"/>
      <c r="AL55" s="19"/>
      <c r="AM55" s="19"/>
      <c r="AN55" s="19"/>
      <c r="AO55" s="19"/>
      <c r="AP55" s="19"/>
      <c r="AQ55" s="19"/>
      <c r="AR55" s="19"/>
      <c r="AS55" s="19"/>
      <c r="AT55" s="19"/>
      <c r="AU55" s="19"/>
      <c r="AV55" s="19"/>
      <c r="AW55" s="19"/>
      <c r="AX55" s="19"/>
      <c r="AY55" s="19"/>
      <c r="AZ55" s="19"/>
      <c r="BA55" s="19"/>
      <c r="BB55" s="19"/>
      <c r="BC55" s="19"/>
      <c r="BD55" s="19"/>
      <c r="BE55" s="19"/>
      <c r="BF55" s="19"/>
      <c r="BG55" s="19"/>
      <c r="BH55" s="19"/>
      <c r="BI55" s="19"/>
      <c r="BJ55" s="19"/>
      <c r="BK55" s="19"/>
      <c r="BL55" s="19"/>
      <c r="BM55" s="19"/>
      <c r="BN55" s="19"/>
      <c r="BO55" s="19"/>
      <c r="BP55" s="19"/>
      <c r="BQ55" s="19"/>
      <c r="BR55" s="19"/>
      <c r="BS55" s="19"/>
      <c r="BT55" s="19"/>
      <c r="BU55" s="19"/>
      <c r="BV55" s="19"/>
      <c r="BW55" s="19"/>
      <c r="BX55" s="19"/>
      <c r="BY55" s="19"/>
      <c r="BZ55" s="19"/>
      <c r="CA55" s="19"/>
      <c r="CB55" s="19"/>
      <c r="CC55" s="19"/>
      <c r="CD55" s="19"/>
      <c r="CE55" s="19"/>
      <c r="CF55" s="19"/>
      <c r="CG55" s="19"/>
      <c r="CH55" s="19"/>
      <c r="CI55" s="19"/>
      <c r="CJ55" s="19"/>
      <c r="CK55" s="19"/>
      <c r="CL55" s="19"/>
      <c r="CM55" s="19"/>
      <c r="CN55" s="19"/>
      <c r="CO55" s="19"/>
      <c r="CP55" s="19"/>
      <c r="CQ55" s="19"/>
      <c r="CR55" s="19"/>
      <c r="CS55" s="19"/>
      <c r="CT55" s="19"/>
      <c r="CU55" s="19"/>
      <c r="CV55" s="19"/>
      <c r="CW55" s="19"/>
      <c r="CX55" s="19"/>
      <c r="CY55" s="19"/>
      <c r="CZ55" s="19"/>
      <c r="DA55" s="19"/>
      <c r="DB55" s="19"/>
      <c r="DC55" s="19"/>
      <c r="DD55" s="19"/>
      <c r="DE55" s="19"/>
      <c r="DF55" s="19"/>
      <c r="DG55" s="19"/>
      <c r="DH55" s="19"/>
      <c r="DI55" s="19"/>
      <c r="DJ55" s="19"/>
      <c r="DK55" s="19"/>
      <c r="DL55" s="19"/>
      <c r="DM55" s="19"/>
      <c r="DN55" s="19"/>
      <c r="DO55" s="19"/>
      <c r="DP55" s="19"/>
      <c r="DQ55" s="19"/>
      <c r="DR55" s="19"/>
      <c r="DS55" s="19"/>
      <c r="DT55" s="19"/>
      <c r="DU55" s="19"/>
      <c r="DV55" s="19"/>
      <c r="DW55" s="19"/>
      <c r="DX55" s="19"/>
      <c r="DY55" s="19"/>
      <c r="DZ55" s="19"/>
      <c r="EA55" s="19"/>
      <c r="EB55" s="19"/>
      <c r="EC55" s="19"/>
      <c r="ED55" s="19"/>
      <c r="EE55" s="19"/>
      <c r="EF55" s="19"/>
      <c r="EG55" s="19"/>
      <c r="EH55" s="19"/>
      <c r="EI55" s="19"/>
      <c r="EJ55" s="19"/>
      <c r="EK55" s="19"/>
      <c r="EL55" s="19"/>
      <c r="EM55" s="19"/>
      <c r="EN55" s="19"/>
      <c r="EO55" s="19"/>
      <c r="EP55" s="19"/>
      <c r="EQ55" s="19"/>
      <c r="ER55" s="19"/>
      <c r="ES55" s="19"/>
      <c r="ET55" s="19"/>
      <c r="EU55" s="19"/>
      <c r="EV55" s="19"/>
      <c r="EW55" s="19"/>
      <c r="EX55" s="19"/>
      <c r="EY55" s="19"/>
      <c r="EZ55" s="19"/>
      <c r="FA55" s="19"/>
      <c r="FB55" s="19"/>
      <c r="FC55" s="19"/>
      <c r="FD55" s="19"/>
      <c r="FE55" s="19"/>
      <c r="FF55" s="19"/>
      <c r="FG55" s="19"/>
      <c r="FH55" s="19"/>
      <c r="FI55" s="19"/>
      <c r="FJ55" s="19"/>
      <c r="FK55" s="19"/>
      <c r="FL55" s="19"/>
      <c r="FM55" s="19"/>
      <c r="FN55" s="19"/>
      <c r="FO55" s="19"/>
      <c r="FP55" s="19"/>
      <c r="FQ55" s="19"/>
    </row>
    <row r="56" spans="1:173" s="12" customFormat="1" ht="93.75" customHeight="1">
      <c r="A56" s="385"/>
      <c r="B56" s="357"/>
      <c r="C56" s="385"/>
      <c r="D56" s="357"/>
      <c r="E56" s="385"/>
      <c r="F56" s="483"/>
      <c r="G56" s="483"/>
      <c r="H56" s="462"/>
      <c r="I56" s="385"/>
      <c r="J56" s="483"/>
      <c r="K56" s="483"/>
      <c r="L56" s="483"/>
      <c r="M56" s="483"/>
      <c r="N56" s="403"/>
      <c r="O56" s="403"/>
      <c r="P56" s="385"/>
      <c r="Q56" s="385"/>
      <c r="R56" s="468"/>
      <c r="S56" s="409"/>
      <c r="T56" s="343"/>
      <c r="U56" s="385"/>
      <c r="V56" s="385"/>
      <c r="W56" s="387"/>
      <c r="X56" s="358"/>
      <c r="Y56" s="16"/>
      <c r="Z56" s="343"/>
      <c r="AA56" s="364"/>
      <c r="AB56" s="358"/>
      <c r="AC56" s="343"/>
      <c r="AD56" s="371"/>
      <c r="AE56" s="358"/>
      <c r="AF56" s="343"/>
      <c r="AG56" s="371"/>
      <c r="AH56" s="19"/>
      <c r="AI56" s="19"/>
      <c r="AJ56" s="19"/>
      <c r="AK56" s="19"/>
      <c r="AL56" s="19"/>
      <c r="AM56" s="19"/>
      <c r="AN56" s="19"/>
      <c r="AO56" s="19"/>
      <c r="AP56" s="19"/>
      <c r="AQ56" s="19"/>
      <c r="AR56" s="19"/>
      <c r="AS56" s="19"/>
      <c r="AT56" s="19"/>
      <c r="AU56" s="19"/>
      <c r="AV56" s="19"/>
      <c r="AW56" s="19"/>
      <c r="AX56" s="19"/>
      <c r="AY56" s="19"/>
      <c r="AZ56" s="19"/>
      <c r="BA56" s="19"/>
      <c r="BB56" s="19"/>
      <c r="BC56" s="19"/>
      <c r="BD56" s="19"/>
      <c r="BE56" s="19"/>
      <c r="BF56" s="19"/>
      <c r="BG56" s="19"/>
      <c r="BH56" s="19"/>
      <c r="BI56" s="19"/>
      <c r="BJ56" s="19"/>
      <c r="BK56" s="19"/>
      <c r="BL56" s="19"/>
      <c r="BM56" s="19"/>
      <c r="BN56" s="19"/>
      <c r="BO56" s="19"/>
      <c r="BP56" s="19"/>
      <c r="BQ56" s="19"/>
      <c r="BR56" s="19"/>
      <c r="BS56" s="19"/>
      <c r="BT56" s="19"/>
      <c r="BU56" s="19"/>
      <c r="BV56" s="19"/>
      <c r="BW56" s="19"/>
      <c r="BX56" s="19"/>
      <c r="BY56" s="19"/>
      <c r="BZ56" s="19"/>
      <c r="CA56" s="19"/>
      <c r="CB56" s="19"/>
      <c r="CC56" s="19"/>
      <c r="CD56" s="19"/>
      <c r="CE56" s="19"/>
      <c r="CF56" s="19"/>
      <c r="CG56" s="19"/>
      <c r="CH56" s="19"/>
      <c r="CI56" s="19"/>
      <c r="CJ56" s="19"/>
      <c r="CK56" s="19"/>
      <c r="CL56" s="19"/>
      <c r="CM56" s="19"/>
      <c r="CN56" s="19"/>
      <c r="CO56" s="19"/>
      <c r="CP56" s="19"/>
      <c r="CQ56" s="19"/>
      <c r="CR56" s="19"/>
      <c r="CS56" s="19"/>
      <c r="CT56" s="19"/>
      <c r="CU56" s="19"/>
      <c r="CV56" s="19"/>
      <c r="CW56" s="19"/>
      <c r="CX56" s="19"/>
      <c r="CY56" s="19"/>
      <c r="CZ56" s="19"/>
      <c r="DA56" s="19"/>
      <c r="DB56" s="19"/>
      <c r="DC56" s="19"/>
      <c r="DD56" s="19"/>
      <c r="DE56" s="19"/>
      <c r="DF56" s="19"/>
      <c r="DG56" s="19"/>
      <c r="DH56" s="19"/>
      <c r="DI56" s="19"/>
      <c r="DJ56" s="19"/>
      <c r="DK56" s="19"/>
      <c r="DL56" s="19"/>
      <c r="DM56" s="19"/>
      <c r="DN56" s="19"/>
      <c r="DO56" s="19"/>
      <c r="DP56" s="19"/>
      <c r="DQ56" s="19"/>
      <c r="DR56" s="19"/>
      <c r="DS56" s="19"/>
      <c r="DT56" s="19"/>
      <c r="DU56" s="19"/>
      <c r="DV56" s="19"/>
      <c r="DW56" s="19"/>
      <c r="DX56" s="19"/>
      <c r="DY56" s="19"/>
      <c r="DZ56" s="19"/>
      <c r="EA56" s="19"/>
      <c r="EB56" s="19"/>
      <c r="EC56" s="19"/>
      <c r="ED56" s="19"/>
      <c r="EE56" s="19"/>
      <c r="EF56" s="19"/>
      <c r="EG56" s="19"/>
      <c r="EH56" s="19"/>
      <c r="EI56" s="19"/>
      <c r="EJ56" s="19"/>
      <c r="EK56" s="19"/>
      <c r="EL56" s="19"/>
      <c r="EM56" s="19"/>
      <c r="EN56" s="19"/>
      <c r="EO56" s="19"/>
      <c r="EP56" s="19"/>
      <c r="EQ56" s="19"/>
      <c r="ER56" s="19"/>
      <c r="ES56" s="19"/>
      <c r="ET56" s="19"/>
      <c r="EU56" s="19"/>
      <c r="EV56" s="19"/>
      <c r="EW56" s="19"/>
      <c r="EX56" s="19"/>
      <c r="EY56" s="19"/>
      <c r="EZ56" s="19"/>
      <c r="FA56" s="19"/>
      <c r="FB56" s="19"/>
      <c r="FC56" s="19"/>
      <c r="FD56" s="19"/>
      <c r="FE56" s="19"/>
      <c r="FF56" s="19"/>
      <c r="FG56" s="19"/>
      <c r="FH56" s="19"/>
      <c r="FI56" s="19"/>
      <c r="FJ56" s="19"/>
      <c r="FK56" s="19"/>
      <c r="FL56" s="19"/>
      <c r="FM56" s="19"/>
      <c r="FN56" s="19"/>
      <c r="FO56" s="19"/>
      <c r="FP56" s="19"/>
      <c r="FQ56" s="19"/>
    </row>
    <row r="57" spans="1:173" s="12" customFormat="1" ht="3" customHeight="1">
      <c r="A57" s="385"/>
      <c r="B57" s="357"/>
      <c r="C57" s="385"/>
      <c r="D57" s="357"/>
      <c r="E57" s="385"/>
      <c r="F57" s="483"/>
      <c r="G57" s="483"/>
      <c r="H57" s="462"/>
      <c r="I57" s="385"/>
      <c r="J57" s="483"/>
      <c r="K57" s="483"/>
      <c r="L57" s="483"/>
      <c r="M57" s="483"/>
      <c r="N57" s="403"/>
      <c r="O57" s="403"/>
      <c r="P57" s="385"/>
      <c r="Q57" s="385"/>
      <c r="R57" s="468"/>
      <c r="S57" s="409"/>
      <c r="T57" s="343"/>
      <c r="U57" s="385"/>
      <c r="V57" s="385"/>
      <c r="W57" s="387"/>
      <c r="X57" s="358"/>
      <c r="Y57" s="16"/>
      <c r="Z57" s="343"/>
      <c r="AA57" s="364"/>
      <c r="AB57" s="358"/>
      <c r="AC57" s="343"/>
      <c r="AD57" s="371"/>
      <c r="AE57" s="358"/>
      <c r="AF57" s="343"/>
      <c r="AG57" s="371"/>
      <c r="AH57" s="19"/>
      <c r="AI57" s="19"/>
      <c r="AJ57" s="19"/>
      <c r="AK57" s="19"/>
      <c r="AL57" s="19"/>
      <c r="AM57" s="19"/>
      <c r="AN57" s="19"/>
      <c r="AO57" s="19"/>
      <c r="AP57" s="19"/>
      <c r="AQ57" s="19"/>
      <c r="AR57" s="19"/>
      <c r="AS57" s="19"/>
      <c r="AT57" s="19"/>
      <c r="AU57" s="19"/>
      <c r="AV57" s="19"/>
      <c r="AW57" s="19"/>
      <c r="AX57" s="19"/>
      <c r="AY57" s="19"/>
      <c r="AZ57" s="19"/>
      <c r="BA57" s="19"/>
      <c r="BB57" s="19"/>
      <c r="BC57" s="19"/>
      <c r="BD57" s="19"/>
      <c r="BE57" s="19"/>
      <c r="BF57" s="19"/>
      <c r="BG57" s="19"/>
      <c r="BH57" s="19"/>
      <c r="BI57" s="19"/>
      <c r="BJ57" s="19"/>
      <c r="BK57" s="19"/>
      <c r="BL57" s="19"/>
      <c r="BM57" s="19"/>
      <c r="BN57" s="19"/>
      <c r="BO57" s="19"/>
      <c r="BP57" s="19"/>
      <c r="BQ57" s="19"/>
      <c r="BR57" s="19"/>
      <c r="BS57" s="19"/>
      <c r="BT57" s="19"/>
      <c r="BU57" s="19"/>
      <c r="BV57" s="19"/>
      <c r="BW57" s="19"/>
      <c r="BX57" s="19"/>
      <c r="BY57" s="19"/>
      <c r="BZ57" s="19"/>
      <c r="CA57" s="19"/>
      <c r="CB57" s="19"/>
      <c r="CC57" s="19"/>
      <c r="CD57" s="19"/>
      <c r="CE57" s="19"/>
      <c r="CF57" s="19"/>
      <c r="CG57" s="19"/>
      <c r="CH57" s="19"/>
      <c r="CI57" s="19"/>
      <c r="CJ57" s="19"/>
      <c r="CK57" s="19"/>
      <c r="CL57" s="19"/>
      <c r="CM57" s="19"/>
      <c r="CN57" s="19"/>
      <c r="CO57" s="19"/>
      <c r="CP57" s="19"/>
      <c r="CQ57" s="19"/>
      <c r="CR57" s="19"/>
      <c r="CS57" s="19"/>
      <c r="CT57" s="19"/>
      <c r="CU57" s="19"/>
      <c r="CV57" s="19"/>
      <c r="CW57" s="19"/>
      <c r="CX57" s="19"/>
      <c r="CY57" s="19"/>
      <c r="CZ57" s="19"/>
      <c r="DA57" s="19"/>
      <c r="DB57" s="19"/>
      <c r="DC57" s="19"/>
      <c r="DD57" s="19"/>
      <c r="DE57" s="19"/>
      <c r="DF57" s="19"/>
      <c r="DG57" s="19"/>
      <c r="DH57" s="19"/>
      <c r="DI57" s="19"/>
      <c r="DJ57" s="19"/>
      <c r="DK57" s="19"/>
      <c r="DL57" s="19"/>
      <c r="DM57" s="19"/>
      <c r="DN57" s="19"/>
      <c r="DO57" s="19"/>
      <c r="DP57" s="19"/>
      <c r="DQ57" s="19"/>
      <c r="DR57" s="19"/>
      <c r="DS57" s="19"/>
      <c r="DT57" s="19"/>
      <c r="DU57" s="19"/>
      <c r="DV57" s="19"/>
      <c r="DW57" s="19"/>
      <c r="DX57" s="19"/>
      <c r="DY57" s="19"/>
      <c r="DZ57" s="19"/>
      <c r="EA57" s="19"/>
      <c r="EB57" s="19"/>
      <c r="EC57" s="19"/>
      <c r="ED57" s="19"/>
      <c r="EE57" s="19"/>
      <c r="EF57" s="19"/>
      <c r="EG57" s="19"/>
      <c r="EH57" s="19"/>
      <c r="EI57" s="19"/>
      <c r="EJ57" s="19"/>
      <c r="EK57" s="19"/>
      <c r="EL57" s="19"/>
      <c r="EM57" s="19"/>
      <c r="EN57" s="19"/>
      <c r="EO57" s="19"/>
      <c r="EP57" s="19"/>
      <c r="EQ57" s="19"/>
      <c r="ER57" s="19"/>
      <c r="ES57" s="19"/>
      <c r="ET57" s="19"/>
      <c r="EU57" s="19"/>
      <c r="EV57" s="19"/>
      <c r="EW57" s="19"/>
      <c r="EX57" s="19"/>
      <c r="EY57" s="19"/>
      <c r="EZ57" s="19"/>
      <c r="FA57" s="19"/>
      <c r="FB57" s="19"/>
      <c r="FC57" s="19"/>
      <c r="FD57" s="19"/>
      <c r="FE57" s="19"/>
      <c r="FF57" s="19"/>
      <c r="FG57" s="19"/>
      <c r="FH57" s="19"/>
      <c r="FI57" s="19"/>
      <c r="FJ57" s="19"/>
      <c r="FK57" s="19"/>
      <c r="FL57" s="19"/>
      <c r="FM57" s="19"/>
      <c r="FN57" s="19"/>
      <c r="FO57" s="19"/>
      <c r="FP57" s="19"/>
      <c r="FQ57" s="19"/>
    </row>
    <row r="58" spans="1:173" s="12" customFormat="1" ht="14.25" customHeight="1" thickBot="1">
      <c r="A58" s="385"/>
      <c r="B58" s="357"/>
      <c r="C58" s="385"/>
      <c r="D58" s="357"/>
      <c r="E58" s="385"/>
      <c r="F58" s="483"/>
      <c r="G58" s="483"/>
      <c r="H58" s="482"/>
      <c r="I58" s="385"/>
      <c r="J58" s="483"/>
      <c r="K58" s="483"/>
      <c r="L58" s="483"/>
      <c r="M58" s="483"/>
      <c r="N58" s="403"/>
      <c r="O58" s="403"/>
      <c r="P58" s="385"/>
      <c r="Q58" s="385"/>
      <c r="R58" s="468"/>
      <c r="S58" s="409"/>
      <c r="T58" s="343"/>
      <c r="U58" s="385"/>
      <c r="V58" s="385"/>
      <c r="W58" s="387"/>
      <c r="X58" s="358"/>
      <c r="Y58" s="16"/>
      <c r="Z58" s="343"/>
      <c r="AA58" s="364"/>
      <c r="AB58" s="358"/>
      <c r="AC58" s="343"/>
      <c r="AD58" s="371"/>
      <c r="AE58" s="358"/>
      <c r="AF58" s="343"/>
      <c r="AG58" s="371"/>
      <c r="AH58" s="19"/>
      <c r="AI58" s="19"/>
      <c r="AJ58" s="19"/>
      <c r="AK58" s="19"/>
      <c r="AL58" s="19"/>
      <c r="AM58" s="19"/>
      <c r="AN58" s="19"/>
      <c r="AO58" s="19"/>
      <c r="AP58" s="19"/>
      <c r="AQ58" s="19"/>
      <c r="AR58" s="19"/>
      <c r="AS58" s="19"/>
      <c r="AT58" s="19"/>
      <c r="AU58" s="19"/>
      <c r="AV58" s="19"/>
      <c r="AW58" s="19"/>
      <c r="AX58" s="19"/>
      <c r="AY58" s="19"/>
      <c r="AZ58" s="19"/>
      <c r="BA58" s="19"/>
      <c r="BB58" s="19"/>
      <c r="BC58" s="19"/>
      <c r="BD58" s="19"/>
      <c r="BE58" s="19"/>
      <c r="BF58" s="19"/>
      <c r="BG58" s="19"/>
      <c r="BH58" s="19"/>
      <c r="BI58" s="19"/>
      <c r="BJ58" s="19"/>
      <c r="BK58" s="19"/>
      <c r="BL58" s="19"/>
      <c r="BM58" s="19"/>
      <c r="BN58" s="19"/>
      <c r="BO58" s="19"/>
      <c r="BP58" s="19"/>
      <c r="BQ58" s="19"/>
      <c r="BR58" s="19"/>
      <c r="BS58" s="19"/>
      <c r="BT58" s="19"/>
      <c r="BU58" s="19"/>
      <c r="BV58" s="19"/>
      <c r="BW58" s="19"/>
      <c r="BX58" s="19"/>
      <c r="BY58" s="19"/>
      <c r="BZ58" s="19"/>
      <c r="CA58" s="19"/>
      <c r="CB58" s="19"/>
      <c r="CC58" s="19"/>
      <c r="CD58" s="19"/>
      <c r="CE58" s="19"/>
      <c r="CF58" s="19"/>
      <c r="CG58" s="19"/>
      <c r="CH58" s="19"/>
      <c r="CI58" s="19"/>
      <c r="CJ58" s="19"/>
      <c r="CK58" s="19"/>
      <c r="CL58" s="19"/>
      <c r="CM58" s="19"/>
      <c r="CN58" s="19"/>
      <c r="CO58" s="19"/>
      <c r="CP58" s="19"/>
      <c r="CQ58" s="19"/>
      <c r="CR58" s="19"/>
      <c r="CS58" s="19"/>
      <c r="CT58" s="19"/>
      <c r="CU58" s="19"/>
      <c r="CV58" s="19"/>
      <c r="CW58" s="19"/>
      <c r="CX58" s="19"/>
      <c r="CY58" s="19"/>
      <c r="CZ58" s="19"/>
      <c r="DA58" s="19"/>
      <c r="DB58" s="19"/>
      <c r="DC58" s="19"/>
      <c r="DD58" s="19"/>
      <c r="DE58" s="19"/>
      <c r="DF58" s="19"/>
      <c r="DG58" s="19"/>
      <c r="DH58" s="19"/>
      <c r="DI58" s="19"/>
      <c r="DJ58" s="19"/>
      <c r="DK58" s="19"/>
      <c r="DL58" s="19"/>
      <c r="DM58" s="19"/>
      <c r="DN58" s="19"/>
      <c r="DO58" s="19"/>
      <c r="DP58" s="19"/>
      <c r="DQ58" s="19"/>
      <c r="DR58" s="19"/>
      <c r="DS58" s="19"/>
      <c r="DT58" s="19"/>
      <c r="DU58" s="19"/>
      <c r="DV58" s="19"/>
      <c r="DW58" s="19"/>
      <c r="DX58" s="19"/>
      <c r="DY58" s="19"/>
      <c r="DZ58" s="19"/>
      <c r="EA58" s="19"/>
      <c r="EB58" s="19"/>
      <c r="EC58" s="19"/>
      <c r="ED58" s="19"/>
      <c r="EE58" s="19"/>
      <c r="EF58" s="19"/>
      <c r="EG58" s="19"/>
      <c r="EH58" s="19"/>
      <c r="EI58" s="19"/>
      <c r="EJ58" s="19"/>
      <c r="EK58" s="19"/>
      <c r="EL58" s="19"/>
      <c r="EM58" s="19"/>
      <c r="EN58" s="19"/>
      <c r="EO58" s="19"/>
      <c r="EP58" s="19"/>
      <c r="EQ58" s="19"/>
      <c r="ER58" s="19"/>
      <c r="ES58" s="19"/>
      <c r="ET58" s="19"/>
      <c r="EU58" s="19"/>
      <c r="EV58" s="19"/>
      <c r="EW58" s="19"/>
      <c r="EX58" s="19"/>
      <c r="EY58" s="19"/>
      <c r="EZ58" s="19"/>
      <c r="FA58" s="19"/>
      <c r="FB58" s="19"/>
      <c r="FC58" s="19"/>
      <c r="FD58" s="19"/>
      <c r="FE58" s="19"/>
      <c r="FF58" s="19"/>
      <c r="FG58" s="19"/>
      <c r="FH58" s="19"/>
      <c r="FI58" s="19"/>
      <c r="FJ58" s="19"/>
      <c r="FK58" s="19"/>
      <c r="FL58" s="19"/>
      <c r="FM58" s="19"/>
      <c r="FN58" s="19"/>
      <c r="FO58" s="19"/>
      <c r="FP58" s="19"/>
      <c r="FQ58" s="19"/>
    </row>
    <row r="59" spans="1:173" s="12" customFormat="1" ht="36" customHeight="1">
      <c r="A59" s="383"/>
      <c r="B59" s="347"/>
      <c r="C59" s="383"/>
      <c r="D59" s="347"/>
      <c r="E59" s="383"/>
      <c r="F59" s="478"/>
      <c r="G59" s="478"/>
      <c r="H59" s="241"/>
      <c r="I59" s="383"/>
      <c r="J59" s="478"/>
      <c r="K59" s="478"/>
      <c r="L59" s="478"/>
      <c r="M59" s="478"/>
      <c r="N59" s="403"/>
      <c r="O59" s="242"/>
      <c r="P59" s="237"/>
      <c r="Q59" s="385"/>
      <c r="R59" s="468"/>
      <c r="S59" s="409"/>
      <c r="T59" s="343"/>
      <c r="U59" s="385"/>
      <c r="V59" s="385"/>
      <c r="W59" s="387"/>
      <c r="X59" s="358"/>
      <c r="Y59" s="16"/>
      <c r="Z59" s="343"/>
      <c r="AA59" s="364"/>
      <c r="AB59" s="358"/>
      <c r="AC59" s="343"/>
      <c r="AD59" s="371"/>
      <c r="AE59" s="358"/>
      <c r="AF59" s="343"/>
      <c r="AG59" s="371"/>
      <c r="AH59" s="19"/>
      <c r="AI59" s="19"/>
      <c r="AJ59" s="19"/>
      <c r="AK59" s="19"/>
      <c r="AL59" s="19"/>
      <c r="AM59" s="19"/>
      <c r="AN59" s="19"/>
      <c r="AO59" s="19"/>
      <c r="AP59" s="19"/>
      <c r="AQ59" s="19"/>
      <c r="AR59" s="19"/>
      <c r="AS59" s="19"/>
      <c r="AT59" s="19"/>
      <c r="AU59" s="19"/>
      <c r="AV59" s="19"/>
      <c r="AW59" s="19"/>
      <c r="AX59" s="19"/>
      <c r="AY59" s="19"/>
      <c r="AZ59" s="19"/>
      <c r="BA59" s="19"/>
      <c r="BB59" s="19"/>
      <c r="BC59" s="19"/>
      <c r="BD59" s="19"/>
      <c r="BE59" s="19"/>
      <c r="BF59" s="19"/>
      <c r="BG59" s="19"/>
      <c r="BH59" s="19"/>
      <c r="BI59" s="19"/>
      <c r="BJ59" s="19"/>
      <c r="BK59" s="19"/>
      <c r="BL59" s="19"/>
      <c r="BM59" s="19"/>
      <c r="BN59" s="19"/>
      <c r="BO59" s="19"/>
      <c r="BP59" s="19"/>
      <c r="BQ59" s="19"/>
      <c r="BR59" s="19"/>
      <c r="BS59" s="19"/>
      <c r="BT59" s="19"/>
      <c r="BU59" s="19"/>
      <c r="BV59" s="19"/>
      <c r="BW59" s="19"/>
      <c r="BX59" s="19"/>
      <c r="BY59" s="19"/>
      <c r="BZ59" s="19"/>
      <c r="CA59" s="19"/>
      <c r="CB59" s="19"/>
      <c r="CC59" s="19"/>
      <c r="CD59" s="19"/>
      <c r="CE59" s="19"/>
      <c r="CF59" s="19"/>
      <c r="CG59" s="19"/>
      <c r="CH59" s="19"/>
      <c r="CI59" s="19"/>
      <c r="CJ59" s="19"/>
      <c r="CK59" s="19"/>
      <c r="CL59" s="19"/>
      <c r="CM59" s="19"/>
      <c r="CN59" s="19"/>
      <c r="CO59" s="19"/>
      <c r="CP59" s="19"/>
      <c r="CQ59" s="19"/>
      <c r="CR59" s="19"/>
      <c r="CS59" s="19"/>
      <c r="CT59" s="19"/>
      <c r="CU59" s="19"/>
      <c r="CV59" s="19"/>
      <c r="CW59" s="19"/>
      <c r="CX59" s="19"/>
      <c r="CY59" s="19"/>
      <c r="CZ59" s="19"/>
      <c r="DA59" s="19"/>
      <c r="DB59" s="19"/>
      <c r="DC59" s="19"/>
      <c r="DD59" s="19"/>
      <c r="DE59" s="19"/>
      <c r="DF59" s="19"/>
      <c r="DG59" s="19"/>
      <c r="DH59" s="19"/>
      <c r="DI59" s="19"/>
      <c r="DJ59" s="19"/>
      <c r="DK59" s="19"/>
      <c r="DL59" s="19"/>
      <c r="DM59" s="19"/>
      <c r="DN59" s="19"/>
      <c r="DO59" s="19"/>
      <c r="DP59" s="19"/>
      <c r="DQ59" s="19"/>
      <c r="DR59" s="19"/>
      <c r="DS59" s="19"/>
      <c r="DT59" s="19"/>
      <c r="DU59" s="19"/>
      <c r="DV59" s="19"/>
      <c r="DW59" s="19"/>
      <c r="DX59" s="19"/>
      <c r="DY59" s="19"/>
      <c r="DZ59" s="19"/>
      <c r="EA59" s="19"/>
      <c r="EB59" s="19"/>
      <c r="EC59" s="19"/>
      <c r="ED59" s="19"/>
      <c r="EE59" s="19"/>
      <c r="EF59" s="19"/>
      <c r="EG59" s="19"/>
      <c r="EH59" s="19"/>
      <c r="EI59" s="19"/>
      <c r="EJ59" s="19"/>
      <c r="EK59" s="19"/>
      <c r="EL59" s="19"/>
      <c r="EM59" s="19"/>
      <c r="EN59" s="19"/>
      <c r="EO59" s="19"/>
      <c r="EP59" s="19"/>
      <c r="EQ59" s="19"/>
      <c r="ER59" s="19"/>
      <c r="ES59" s="19"/>
      <c r="ET59" s="19"/>
      <c r="EU59" s="19"/>
      <c r="EV59" s="19"/>
      <c r="EW59" s="19"/>
      <c r="EX59" s="19"/>
      <c r="EY59" s="19"/>
      <c r="EZ59" s="19"/>
      <c r="FA59" s="19"/>
      <c r="FB59" s="19"/>
      <c r="FC59" s="19"/>
      <c r="FD59" s="19"/>
      <c r="FE59" s="19"/>
      <c r="FF59" s="19"/>
      <c r="FG59" s="19"/>
      <c r="FH59" s="19"/>
      <c r="FI59" s="19"/>
      <c r="FJ59" s="19"/>
      <c r="FK59" s="19"/>
      <c r="FL59" s="19"/>
      <c r="FM59" s="19"/>
      <c r="FN59" s="19"/>
      <c r="FO59" s="19"/>
      <c r="FP59" s="19"/>
      <c r="FQ59" s="19"/>
    </row>
    <row r="60" spans="1:173" s="12" customFormat="1" ht="27.75" customHeight="1">
      <c r="A60" s="405">
        <v>31</v>
      </c>
      <c r="B60" s="346" t="s">
        <v>87</v>
      </c>
      <c r="C60" s="405" t="s">
        <v>97</v>
      </c>
      <c r="D60" s="346" t="s">
        <v>96</v>
      </c>
      <c r="E60" s="493" t="s">
        <v>98</v>
      </c>
      <c r="F60" s="477" t="s">
        <v>20</v>
      </c>
      <c r="G60" s="477" t="s">
        <v>13</v>
      </c>
      <c r="H60" s="480" t="s">
        <v>14</v>
      </c>
      <c r="I60" s="405" t="s">
        <v>99</v>
      </c>
      <c r="J60" s="477" t="s">
        <v>23</v>
      </c>
      <c r="K60" s="477" t="s">
        <v>13</v>
      </c>
      <c r="L60" s="477" t="s">
        <v>16</v>
      </c>
      <c r="M60" s="477" t="s">
        <v>24</v>
      </c>
      <c r="N60" s="403"/>
      <c r="O60" s="243"/>
      <c r="P60" s="236"/>
      <c r="Q60" s="385"/>
      <c r="R60" s="468"/>
      <c r="S60" s="409"/>
      <c r="T60" s="343"/>
      <c r="U60" s="385"/>
      <c r="V60" s="385"/>
      <c r="W60" s="387"/>
      <c r="X60" s="358"/>
      <c r="Y60" s="16"/>
      <c r="Z60" s="343"/>
      <c r="AA60" s="364"/>
      <c r="AB60" s="358"/>
      <c r="AC60" s="343"/>
      <c r="AD60" s="371"/>
      <c r="AE60" s="358"/>
      <c r="AF60" s="343"/>
      <c r="AG60" s="371"/>
      <c r="AH60" s="19"/>
      <c r="AI60" s="19"/>
      <c r="AJ60" s="19"/>
      <c r="AK60" s="19"/>
      <c r="AL60" s="19"/>
      <c r="AM60" s="19"/>
      <c r="AN60" s="19"/>
      <c r="AO60" s="19"/>
      <c r="AP60" s="19"/>
      <c r="AQ60" s="19"/>
      <c r="AR60" s="19"/>
      <c r="AS60" s="19"/>
      <c r="AT60" s="19"/>
      <c r="AU60" s="19"/>
      <c r="AV60" s="19"/>
      <c r="AW60" s="19"/>
      <c r="AX60" s="19"/>
      <c r="AY60" s="19"/>
      <c r="AZ60" s="19"/>
      <c r="BA60" s="19"/>
      <c r="BB60" s="19"/>
      <c r="BC60" s="19"/>
      <c r="BD60" s="19"/>
      <c r="BE60" s="19"/>
      <c r="BF60" s="19"/>
      <c r="BG60" s="19"/>
      <c r="BH60" s="19"/>
      <c r="BI60" s="19"/>
      <c r="BJ60" s="19"/>
      <c r="BK60" s="19"/>
      <c r="BL60" s="19"/>
      <c r="BM60" s="19"/>
      <c r="BN60" s="19"/>
      <c r="BO60" s="19"/>
      <c r="BP60" s="19"/>
      <c r="BQ60" s="19"/>
      <c r="BR60" s="19"/>
      <c r="BS60" s="19"/>
      <c r="BT60" s="19"/>
      <c r="BU60" s="19"/>
      <c r="BV60" s="19"/>
      <c r="BW60" s="19"/>
      <c r="BX60" s="19"/>
      <c r="BY60" s="19"/>
      <c r="BZ60" s="19"/>
      <c r="CA60" s="19"/>
      <c r="CB60" s="19"/>
      <c r="CC60" s="19"/>
      <c r="CD60" s="19"/>
      <c r="CE60" s="19"/>
      <c r="CF60" s="19"/>
      <c r="CG60" s="19"/>
      <c r="CH60" s="19"/>
      <c r="CI60" s="19"/>
      <c r="CJ60" s="19"/>
      <c r="CK60" s="19"/>
      <c r="CL60" s="19"/>
      <c r="CM60" s="19"/>
      <c r="CN60" s="19"/>
      <c r="CO60" s="19"/>
      <c r="CP60" s="19"/>
      <c r="CQ60" s="19"/>
      <c r="CR60" s="19"/>
      <c r="CS60" s="19"/>
      <c r="CT60" s="19"/>
      <c r="CU60" s="19"/>
      <c r="CV60" s="19"/>
      <c r="CW60" s="19"/>
      <c r="CX60" s="19"/>
      <c r="CY60" s="19"/>
      <c r="CZ60" s="19"/>
      <c r="DA60" s="19"/>
      <c r="DB60" s="19"/>
      <c r="DC60" s="19"/>
      <c r="DD60" s="19"/>
      <c r="DE60" s="19"/>
      <c r="DF60" s="19"/>
      <c r="DG60" s="19"/>
      <c r="DH60" s="19"/>
      <c r="DI60" s="19"/>
      <c r="DJ60" s="19"/>
      <c r="DK60" s="19"/>
      <c r="DL60" s="19"/>
      <c r="DM60" s="19"/>
      <c r="DN60" s="19"/>
      <c r="DO60" s="19"/>
      <c r="DP60" s="19"/>
      <c r="DQ60" s="19"/>
      <c r="DR60" s="19"/>
      <c r="DS60" s="19"/>
      <c r="DT60" s="19"/>
      <c r="DU60" s="19"/>
      <c r="DV60" s="19"/>
      <c r="DW60" s="19"/>
      <c r="DX60" s="19"/>
      <c r="DY60" s="19"/>
      <c r="DZ60" s="19"/>
      <c r="EA60" s="19"/>
      <c r="EB60" s="19"/>
      <c r="EC60" s="19"/>
      <c r="ED60" s="19"/>
      <c r="EE60" s="19"/>
      <c r="EF60" s="19"/>
      <c r="EG60" s="19"/>
      <c r="EH60" s="19"/>
      <c r="EI60" s="19"/>
      <c r="EJ60" s="19"/>
      <c r="EK60" s="19"/>
      <c r="EL60" s="19"/>
      <c r="EM60" s="19"/>
      <c r="EN60" s="19"/>
      <c r="EO60" s="19"/>
      <c r="EP60" s="19"/>
      <c r="EQ60" s="19"/>
      <c r="ER60" s="19"/>
      <c r="ES60" s="19"/>
      <c r="ET60" s="19"/>
      <c r="EU60" s="19"/>
      <c r="EV60" s="19"/>
      <c r="EW60" s="19"/>
      <c r="EX60" s="19"/>
      <c r="EY60" s="19"/>
      <c r="EZ60" s="19"/>
      <c r="FA60" s="19"/>
      <c r="FB60" s="19"/>
      <c r="FC60" s="19"/>
      <c r="FD60" s="19"/>
      <c r="FE60" s="19"/>
      <c r="FF60" s="19"/>
      <c r="FG60" s="19"/>
      <c r="FH60" s="19"/>
      <c r="FI60" s="19"/>
      <c r="FJ60" s="19"/>
      <c r="FK60" s="19"/>
      <c r="FL60" s="19"/>
      <c r="FM60" s="19"/>
      <c r="FN60" s="19"/>
      <c r="FO60" s="19"/>
      <c r="FP60" s="19"/>
      <c r="FQ60" s="19"/>
    </row>
    <row r="61" spans="1:173" s="12" customFormat="1" ht="114.75" customHeight="1">
      <c r="A61" s="383"/>
      <c r="B61" s="347"/>
      <c r="C61" s="383"/>
      <c r="D61" s="347"/>
      <c r="E61" s="494"/>
      <c r="F61" s="478"/>
      <c r="G61" s="478"/>
      <c r="H61" s="481"/>
      <c r="I61" s="383"/>
      <c r="J61" s="478"/>
      <c r="K61" s="478"/>
      <c r="L61" s="478"/>
      <c r="M61" s="478"/>
      <c r="N61" s="402"/>
      <c r="O61" s="242"/>
      <c r="P61" s="237"/>
      <c r="Q61" s="383"/>
      <c r="R61" s="469"/>
      <c r="S61" s="410"/>
      <c r="T61" s="337"/>
      <c r="U61" s="383"/>
      <c r="V61" s="383"/>
      <c r="W61" s="388"/>
      <c r="X61" s="331"/>
      <c r="Y61" s="16"/>
      <c r="Z61" s="337"/>
      <c r="AA61" s="342"/>
      <c r="AB61" s="331"/>
      <c r="AC61" s="337"/>
      <c r="AD61" s="371"/>
      <c r="AE61" s="331"/>
      <c r="AF61" s="337"/>
      <c r="AG61" s="371"/>
      <c r="AH61" s="19"/>
      <c r="AI61" s="19"/>
      <c r="AJ61" s="19"/>
      <c r="AK61" s="19"/>
      <c r="AL61" s="19"/>
      <c r="AM61" s="19"/>
      <c r="AN61" s="19"/>
      <c r="AO61" s="19"/>
      <c r="AP61" s="19"/>
      <c r="AQ61" s="19"/>
      <c r="AR61" s="19"/>
      <c r="AS61" s="19"/>
      <c r="AT61" s="19"/>
      <c r="AU61" s="19"/>
      <c r="AV61" s="19"/>
      <c r="AW61" s="19"/>
      <c r="AX61" s="19"/>
      <c r="AY61" s="19"/>
      <c r="AZ61" s="19"/>
      <c r="BA61" s="19"/>
      <c r="BB61" s="19"/>
      <c r="BC61" s="19"/>
      <c r="BD61" s="19"/>
      <c r="BE61" s="19"/>
      <c r="BF61" s="19"/>
      <c r="BG61" s="19"/>
      <c r="BH61" s="19"/>
      <c r="BI61" s="19"/>
      <c r="BJ61" s="19"/>
      <c r="BK61" s="19"/>
      <c r="BL61" s="19"/>
      <c r="BM61" s="19"/>
      <c r="BN61" s="19"/>
      <c r="BO61" s="19"/>
      <c r="BP61" s="19"/>
      <c r="BQ61" s="19"/>
      <c r="BR61" s="19"/>
      <c r="BS61" s="19"/>
      <c r="BT61" s="19"/>
      <c r="BU61" s="19"/>
      <c r="BV61" s="19"/>
      <c r="BW61" s="19"/>
      <c r="BX61" s="19"/>
      <c r="BY61" s="19"/>
      <c r="BZ61" s="19"/>
      <c r="CA61" s="19"/>
      <c r="CB61" s="19"/>
      <c r="CC61" s="19"/>
      <c r="CD61" s="19"/>
      <c r="CE61" s="19"/>
      <c r="CF61" s="19"/>
      <c r="CG61" s="19"/>
      <c r="CH61" s="19"/>
      <c r="CI61" s="19"/>
      <c r="CJ61" s="19"/>
      <c r="CK61" s="19"/>
      <c r="CL61" s="19"/>
      <c r="CM61" s="19"/>
      <c r="CN61" s="19"/>
      <c r="CO61" s="19"/>
      <c r="CP61" s="19"/>
      <c r="CQ61" s="19"/>
      <c r="CR61" s="19"/>
      <c r="CS61" s="19"/>
      <c r="CT61" s="19"/>
      <c r="CU61" s="19"/>
      <c r="CV61" s="19"/>
      <c r="CW61" s="19"/>
      <c r="CX61" s="19"/>
      <c r="CY61" s="19"/>
      <c r="CZ61" s="19"/>
      <c r="DA61" s="19"/>
      <c r="DB61" s="19"/>
      <c r="DC61" s="19"/>
      <c r="DD61" s="19"/>
      <c r="DE61" s="19"/>
      <c r="DF61" s="19"/>
      <c r="DG61" s="19"/>
      <c r="DH61" s="19"/>
      <c r="DI61" s="19"/>
      <c r="DJ61" s="19"/>
      <c r="DK61" s="19"/>
      <c r="DL61" s="19"/>
      <c r="DM61" s="19"/>
      <c r="DN61" s="19"/>
      <c r="DO61" s="19"/>
      <c r="DP61" s="19"/>
      <c r="DQ61" s="19"/>
      <c r="DR61" s="19"/>
      <c r="DS61" s="19"/>
      <c r="DT61" s="19"/>
      <c r="DU61" s="19"/>
      <c r="DV61" s="19"/>
      <c r="DW61" s="19"/>
      <c r="DX61" s="19"/>
      <c r="DY61" s="19"/>
      <c r="DZ61" s="19"/>
      <c r="EA61" s="19"/>
      <c r="EB61" s="19"/>
      <c r="EC61" s="19"/>
      <c r="ED61" s="19"/>
      <c r="EE61" s="19"/>
      <c r="EF61" s="19"/>
      <c r="EG61" s="19"/>
      <c r="EH61" s="19"/>
      <c r="EI61" s="19"/>
      <c r="EJ61" s="19"/>
      <c r="EK61" s="19"/>
      <c r="EL61" s="19"/>
      <c r="EM61" s="19"/>
      <c r="EN61" s="19"/>
      <c r="EO61" s="19"/>
      <c r="EP61" s="19"/>
      <c r="EQ61" s="19"/>
      <c r="ER61" s="19"/>
      <c r="ES61" s="19"/>
      <c r="ET61" s="19"/>
      <c r="EU61" s="19"/>
      <c r="EV61" s="19"/>
      <c r="EW61" s="19"/>
      <c r="EX61" s="19"/>
      <c r="EY61" s="19"/>
      <c r="EZ61" s="19"/>
      <c r="FA61" s="19"/>
      <c r="FB61" s="19"/>
      <c r="FC61" s="19"/>
      <c r="FD61" s="19"/>
      <c r="FE61" s="19"/>
      <c r="FF61" s="19"/>
      <c r="FG61" s="19"/>
      <c r="FH61" s="19"/>
      <c r="FI61" s="19"/>
      <c r="FJ61" s="19"/>
      <c r="FK61" s="19"/>
      <c r="FL61" s="19"/>
      <c r="FM61" s="19"/>
      <c r="FN61" s="19"/>
      <c r="FO61" s="19"/>
      <c r="FP61" s="19"/>
      <c r="FQ61" s="19"/>
    </row>
    <row r="62" spans="1:173" s="12" customFormat="1" ht="54" customHeight="1">
      <c r="A62" s="405">
        <v>32</v>
      </c>
      <c r="B62" s="346" t="s">
        <v>87</v>
      </c>
      <c r="C62" s="405" t="s">
        <v>101</v>
      </c>
      <c r="D62" s="346" t="s">
        <v>100</v>
      </c>
      <c r="E62" s="405" t="s">
        <v>102</v>
      </c>
      <c r="F62" s="477" t="s">
        <v>20</v>
      </c>
      <c r="G62" s="477" t="s">
        <v>21</v>
      </c>
      <c r="H62" s="484" t="s">
        <v>287</v>
      </c>
      <c r="I62" s="405" t="s">
        <v>373</v>
      </c>
      <c r="J62" s="477" t="s">
        <v>53</v>
      </c>
      <c r="K62" s="477" t="s">
        <v>21</v>
      </c>
      <c r="L62" s="498" t="s">
        <v>16</v>
      </c>
      <c r="M62" s="477" t="s">
        <v>24</v>
      </c>
      <c r="N62" s="404" t="s">
        <v>175</v>
      </c>
      <c r="O62" s="401" t="s">
        <v>323</v>
      </c>
      <c r="P62" s="346" t="s">
        <v>334</v>
      </c>
      <c r="Q62" s="346" t="s">
        <v>374</v>
      </c>
      <c r="R62" s="467" t="s">
        <v>295</v>
      </c>
      <c r="S62" s="408" t="s">
        <v>408</v>
      </c>
      <c r="T62" s="470">
        <v>0.3</v>
      </c>
      <c r="U62" s="336">
        <v>0.15</v>
      </c>
      <c r="V62" s="336">
        <v>0.15</v>
      </c>
      <c r="W62" s="377" t="s">
        <v>908</v>
      </c>
      <c r="X62" s="330">
        <v>0</v>
      </c>
      <c r="Y62" s="16"/>
      <c r="Z62" s="330">
        <f>(X62+V62)</f>
        <v>0.15</v>
      </c>
      <c r="AA62" s="346" t="s">
        <v>1018</v>
      </c>
      <c r="AB62" s="336">
        <v>0.1</v>
      </c>
      <c r="AC62" s="330">
        <f>(AB62+Z62)</f>
        <v>0.25</v>
      </c>
      <c r="AD62" s="371" t="s">
        <v>1095</v>
      </c>
      <c r="AE62" s="336">
        <v>0.55000000000000004</v>
      </c>
      <c r="AF62" s="330">
        <f>(AE62+AC62)</f>
        <v>0.8</v>
      </c>
      <c r="AG62" s="371" t="s">
        <v>1234</v>
      </c>
      <c r="AH62" s="19"/>
      <c r="AI62" s="19"/>
      <c r="AJ62" s="19"/>
      <c r="AK62" s="19"/>
      <c r="AL62" s="19"/>
      <c r="AM62" s="19"/>
      <c r="AN62" s="19"/>
      <c r="AO62" s="19"/>
      <c r="AP62" s="19"/>
      <c r="AQ62" s="19"/>
      <c r="AR62" s="19"/>
      <c r="AS62" s="19"/>
      <c r="AT62" s="19"/>
      <c r="AU62" s="19"/>
      <c r="AV62" s="19"/>
      <c r="AW62" s="19"/>
      <c r="AX62" s="19"/>
      <c r="AY62" s="19"/>
      <c r="AZ62" s="19"/>
      <c r="BA62" s="19"/>
      <c r="BB62" s="19"/>
      <c r="BC62" s="19"/>
      <c r="BD62" s="19"/>
      <c r="BE62" s="19"/>
      <c r="BF62" s="19"/>
      <c r="BG62" s="19"/>
      <c r="BH62" s="19"/>
      <c r="BI62" s="19"/>
      <c r="BJ62" s="19"/>
      <c r="BK62" s="19"/>
      <c r="BL62" s="19"/>
      <c r="BM62" s="19"/>
      <c r="BN62" s="19"/>
      <c r="BO62" s="19"/>
      <c r="BP62" s="19"/>
      <c r="BQ62" s="19"/>
      <c r="BR62" s="19"/>
      <c r="BS62" s="19"/>
      <c r="BT62" s="19"/>
      <c r="BU62" s="19"/>
      <c r="BV62" s="19"/>
      <c r="BW62" s="19"/>
      <c r="BX62" s="19"/>
      <c r="BY62" s="19"/>
      <c r="BZ62" s="19"/>
      <c r="CA62" s="19"/>
      <c r="CB62" s="19"/>
      <c r="CC62" s="19"/>
      <c r="CD62" s="19"/>
      <c r="CE62" s="19"/>
      <c r="CF62" s="19"/>
      <c r="CG62" s="19"/>
      <c r="CH62" s="19"/>
      <c r="CI62" s="19"/>
      <c r="CJ62" s="19"/>
      <c r="CK62" s="19"/>
      <c r="CL62" s="19"/>
      <c r="CM62" s="19"/>
      <c r="CN62" s="19"/>
      <c r="CO62" s="19"/>
      <c r="CP62" s="19"/>
      <c r="CQ62" s="19"/>
      <c r="CR62" s="19"/>
      <c r="CS62" s="19"/>
      <c r="CT62" s="19"/>
      <c r="CU62" s="19"/>
      <c r="CV62" s="19"/>
      <c r="CW62" s="19"/>
      <c r="CX62" s="19"/>
      <c r="CY62" s="19"/>
      <c r="CZ62" s="19"/>
      <c r="DA62" s="19"/>
      <c r="DB62" s="19"/>
      <c r="DC62" s="19"/>
      <c r="DD62" s="19"/>
      <c r="DE62" s="19"/>
      <c r="DF62" s="19"/>
      <c r="DG62" s="19"/>
      <c r="DH62" s="19"/>
      <c r="DI62" s="19"/>
      <c r="DJ62" s="19"/>
      <c r="DK62" s="19"/>
      <c r="DL62" s="19"/>
      <c r="DM62" s="19"/>
      <c r="DN62" s="19"/>
      <c r="DO62" s="19"/>
      <c r="DP62" s="19"/>
      <c r="DQ62" s="19"/>
      <c r="DR62" s="19"/>
      <c r="DS62" s="19"/>
      <c r="DT62" s="19"/>
      <c r="DU62" s="19"/>
      <c r="DV62" s="19"/>
      <c r="DW62" s="19"/>
      <c r="DX62" s="19"/>
      <c r="DY62" s="19"/>
      <c r="DZ62" s="19"/>
      <c r="EA62" s="19"/>
      <c r="EB62" s="19"/>
      <c r="EC62" s="19"/>
      <c r="ED62" s="19"/>
      <c r="EE62" s="19"/>
      <c r="EF62" s="19"/>
      <c r="EG62" s="19"/>
      <c r="EH62" s="19"/>
      <c r="EI62" s="19"/>
      <c r="EJ62" s="19"/>
      <c r="EK62" s="19"/>
      <c r="EL62" s="19"/>
      <c r="EM62" s="19"/>
      <c r="EN62" s="19"/>
      <c r="EO62" s="19"/>
      <c r="EP62" s="19"/>
      <c r="EQ62" s="19"/>
      <c r="ER62" s="19"/>
      <c r="ES62" s="19"/>
      <c r="ET62" s="19"/>
      <c r="EU62" s="19"/>
      <c r="EV62" s="19"/>
      <c r="EW62" s="19"/>
      <c r="EX62" s="19"/>
      <c r="EY62" s="19"/>
      <c r="EZ62" s="19"/>
      <c r="FA62" s="19"/>
      <c r="FB62" s="19"/>
      <c r="FC62" s="19"/>
      <c r="FD62" s="19"/>
      <c r="FE62" s="19"/>
      <c r="FF62" s="19"/>
      <c r="FG62" s="19"/>
      <c r="FH62" s="19"/>
      <c r="FI62" s="19"/>
      <c r="FJ62" s="19"/>
      <c r="FK62" s="19"/>
      <c r="FL62" s="19"/>
      <c r="FM62" s="19"/>
      <c r="FN62" s="19"/>
      <c r="FO62" s="19"/>
      <c r="FP62" s="19"/>
      <c r="FQ62" s="19"/>
    </row>
    <row r="63" spans="1:173" s="12" customFormat="1" ht="18" customHeight="1">
      <c r="A63" s="385"/>
      <c r="B63" s="357"/>
      <c r="C63" s="385"/>
      <c r="D63" s="357"/>
      <c r="E63" s="385"/>
      <c r="F63" s="483"/>
      <c r="G63" s="483"/>
      <c r="H63" s="485"/>
      <c r="I63" s="385"/>
      <c r="J63" s="483"/>
      <c r="K63" s="483"/>
      <c r="L63" s="499"/>
      <c r="M63" s="483"/>
      <c r="N63" s="403"/>
      <c r="O63" s="403"/>
      <c r="P63" s="385"/>
      <c r="Q63" s="385"/>
      <c r="R63" s="468"/>
      <c r="S63" s="409"/>
      <c r="T63" s="387"/>
      <c r="U63" s="357"/>
      <c r="V63" s="357"/>
      <c r="W63" s="379"/>
      <c r="X63" s="358"/>
      <c r="Y63" s="16"/>
      <c r="Z63" s="343"/>
      <c r="AA63" s="357"/>
      <c r="AB63" s="357"/>
      <c r="AC63" s="343"/>
      <c r="AD63" s="371"/>
      <c r="AE63" s="357"/>
      <c r="AF63" s="343"/>
      <c r="AG63" s="371"/>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c r="BJ63" s="19"/>
      <c r="BK63" s="19"/>
      <c r="BL63" s="19"/>
      <c r="BM63" s="19"/>
      <c r="BN63" s="19"/>
      <c r="BO63" s="19"/>
      <c r="BP63" s="19"/>
      <c r="BQ63" s="19"/>
      <c r="BR63" s="19"/>
      <c r="BS63" s="19"/>
      <c r="BT63" s="19"/>
      <c r="BU63" s="19"/>
      <c r="BV63" s="19"/>
      <c r="BW63" s="19"/>
      <c r="BX63" s="19"/>
      <c r="BY63" s="19"/>
      <c r="BZ63" s="19"/>
      <c r="CA63" s="19"/>
      <c r="CB63" s="19"/>
      <c r="CC63" s="19"/>
      <c r="CD63" s="19"/>
      <c r="CE63" s="19"/>
      <c r="CF63" s="19"/>
      <c r="CG63" s="19"/>
      <c r="CH63" s="19"/>
      <c r="CI63" s="19"/>
      <c r="CJ63" s="19"/>
      <c r="CK63" s="19"/>
      <c r="CL63" s="19"/>
      <c r="CM63" s="19"/>
      <c r="CN63" s="19"/>
      <c r="CO63" s="19"/>
      <c r="CP63" s="19"/>
      <c r="CQ63" s="19"/>
      <c r="CR63" s="19"/>
      <c r="CS63" s="19"/>
      <c r="CT63" s="19"/>
      <c r="CU63" s="19"/>
      <c r="CV63" s="19"/>
      <c r="CW63" s="19"/>
      <c r="CX63" s="19"/>
      <c r="CY63" s="19"/>
      <c r="CZ63" s="19"/>
      <c r="DA63" s="19"/>
      <c r="DB63" s="19"/>
      <c r="DC63" s="19"/>
      <c r="DD63" s="19"/>
      <c r="DE63" s="19"/>
      <c r="DF63" s="19"/>
      <c r="DG63" s="19"/>
      <c r="DH63" s="19"/>
      <c r="DI63" s="19"/>
      <c r="DJ63" s="19"/>
      <c r="DK63" s="19"/>
      <c r="DL63" s="19"/>
      <c r="DM63" s="19"/>
      <c r="DN63" s="19"/>
      <c r="DO63" s="19"/>
      <c r="DP63" s="19"/>
      <c r="DQ63" s="19"/>
      <c r="DR63" s="19"/>
      <c r="DS63" s="19"/>
      <c r="DT63" s="19"/>
      <c r="DU63" s="19"/>
      <c r="DV63" s="19"/>
      <c r="DW63" s="19"/>
      <c r="DX63" s="19"/>
      <c r="DY63" s="19"/>
      <c r="DZ63" s="19"/>
      <c r="EA63" s="19"/>
      <c r="EB63" s="19"/>
      <c r="EC63" s="19"/>
      <c r="ED63" s="19"/>
      <c r="EE63" s="19"/>
      <c r="EF63" s="19"/>
      <c r="EG63" s="19"/>
      <c r="EH63" s="19"/>
      <c r="EI63" s="19"/>
      <c r="EJ63" s="19"/>
      <c r="EK63" s="19"/>
      <c r="EL63" s="19"/>
      <c r="EM63" s="19"/>
      <c r="EN63" s="19"/>
      <c r="EO63" s="19"/>
      <c r="EP63" s="19"/>
      <c r="EQ63" s="19"/>
      <c r="ER63" s="19"/>
      <c r="ES63" s="19"/>
      <c r="ET63" s="19"/>
      <c r="EU63" s="19"/>
      <c r="EV63" s="19"/>
      <c r="EW63" s="19"/>
      <c r="EX63" s="19"/>
      <c r="EY63" s="19"/>
      <c r="EZ63" s="19"/>
      <c r="FA63" s="19"/>
      <c r="FB63" s="19"/>
      <c r="FC63" s="19"/>
      <c r="FD63" s="19"/>
      <c r="FE63" s="19"/>
      <c r="FF63" s="19"/>
      <c r="FG63" s="19"/>
      <c r="FH63" s="19"/>
      <c r="FI63" s="19"/>
      <c r="FJ63" s="19"/>
      <c r="FK63" s="19"/>
      <c r="FL63" s="19"/>
      <c r="FM63" s="19"/>
      <c r="FN63" s="19"/>
      <c r="FO63" s="19"/>
      <c r="FP63" s="19"/>
      <c r="FQ63" s="19"/>
    </row>
    <row r="64" spans="1:173" s="12" customFormat="1" ht="89.25" customHeight="1">
      <c r="A64" s="385"/>
      <c r="B64" s="357"/>
      <c r="C64" s="385"/>
      <c r="D64" s="357"/>
      <c r="E64" s="385"/>
      <c r="F64" s="483"/>
      <c r="G64" s="483"/>
      <c r="H64" s="485"/>
      <c r="I64" s="385"/>
      <c r="J64" s="483"/>
      <c r="K64" s="483"/>
      <c r="L64" s="499"/>
      <c r="M64" s="483"/>
      <c r="N64" s="403"/>
      <c r="O64" s="403"/>
      <c r="P64" s="385"/>
      <c r="Q64" s="385"/>
      <c r="R64" s="468"/>
      <c r="S64" s="409"/>
      <c r="T64" s="387"/>
      <c r="U64" s="357"/>
      <c r="V64" s="357"/>
      <c r="W64" s="379"/>
      <c r="X64" s="358"/>
      <c r="Y64" s="16"/>
      <c r="Z64" s="343"/>
      <c r="AA64" s="357"/>
      <c r="AB64" s="357"/>
      <c r="AC64" s="343"/>
      <c r="AD64" s="371"/>
      <c r="AE64" s="357"/>
      <c r="AF64" s="343"/>
      <c r="AG64" s="371"/>
      <c r="AH64" s="19"/>
      <c r="AI64" s="19"/>
      <c r="AJ64" s="19"/>
      <c r="AK64" s="19"/>
      <c r="AL64" s="19"/>
      <c r="AM64" s="19"/>
      <c r="AN64" s="19"/>
      <c r="AO64" s="19"/>
      <c r="AP64" s="19"/>
      <c r="AQ64" s="19"/>
      <c r="AR64" s="19"/>
      <c r="AS64" s="19"/>
      <c r="AT64" s="19"/>
      <c r="AU64" s="19"/>
      <c r="AV64" s="19"/>
      <c r="AW64" s="19"/>
      <c r="AX64" s="19"/>
      <c r="AY64" s="19"/>
      <c r="AZ64" s="19"/>
      <c r="BA64" s="19"/>
      <c r="BB64" s="19"/>
      <c r="BC64" s="19"/>
      <c r="BD64" s="19"/>
      <c r="BE64" s="19"/>
      <c r="BF64" s="19"/>
      <c r="BG64" s="19"/>
      <c r="BH64" s="19"/>
      <c r="BI64" s="19"/>
      <c r="BJ64" s="19"/>
      <c r="BK64" s="19"/>
      <c r="BL64" s="19"/>
      <c r="BM64" s="19"/>
      <c r="BN64" s="19"/>
      <c r="BO64" s="19"/>
      <c r="BP64" s="19"/>
      <c r="BQ64" s="19"/>
      <c r="BR64" s="19"/>
      <c r="BS64" s="19"/>
      <c r="BT64" s="19"/>
      <c r="BU64" s="19"/>
      <c r="BV64" s="19"/>
      <c r="BW64" s="19"/>
      <c r="BX64" s="19"/>
      <c r="BY64" s="19"/>
      <c r="BZ64" s="19"/>
      <c r="CA64" s="19"/>
      <c r="CB64" s="19"/>
      <c r="CC64" s="19"/>
      <c r="CD64" s="19"/>
      <c r="CE64" s="19"/>
      <c r="CF64" s="19"/>
      <c r="CG64" s="19"/>
      <c r="CH64" s="19"/>
      <c r="CI64" s="19"/>
      <c r="CJ64" s="19"/>
      <c r="CK64" s="19"/>
      <c r="CL64" s="19"/>
      <c r="CM64" s="19"/>
      <c r="CN64" s="19"/>
      <c r="CO64" s="19"/>
      <c r="CP64" s="19"/>
      <c r="CQ64" s="19"/>
      <c r="CR64" s="19"/>
      <c r="CS64" s="19"/>
      <c r="CT64" s="19"/>
      <c r="CU64" s="19"/>
      <c r="CV64" s="19"/>
      <c r="CW64" s="19"/>
      <c r="CX64" s="19"/>
      <c r="CY64" s="19"/>
      <c r="CZ64" s="19"/>
      <c r="DA64" s="19"/>
      <c r="DB64" s="19"/>
      <c r="DC64" s="19"/>
      <c r="DD64" s="19"/>
      <c r="DE64" s="19"/>
      <c r="DF64" s="19"/>
      <c r="DG64" s="19"/>
      <c r="DH64" s="19"/>
      <c r="DI64" s="19"/>
      <c r="DJ64" s="19"/>
      <c r="DK64" s="19"/>
      <c r="DL64" s="19"/>
      <c r="DM64" s="19"/>
      <c r="DN64" s="19"/>
      <c r="DO64" s="19"/>
      <c r="DP64" s="19"/>
      <c r="DQ64" s="19"/>
      <c r="DR64" s="19"/>
      <c r="DS64" s="19"/>
      <c r="DT64" s="19"/>
      <c r="DU64" s="19"/>
      <c r="DV64" s="19"/>
      <c r="DW64" s="19"/>
      <c r="DX64" s="19"/>
      <c r="DY64" s="19"/>
      <c r="DZ64" s="19"/>
      <c r="EA64" s="19"/>
      <c r="EB64" s="19"/>
      <c r="EC64" s="19"/>
      <c r="ED64" s="19"/>
      <c r="EE64" s="19"/>
      <c r="EF64" s="19"/>
      <c r="EG64" s="19"/>
      <c r="EH64" s="19"/>
      <c r="EI64" s="19"/>
      <c r="EJ64" s="19"/>
      <c r="EK64" s="19"/>
      <c r="EL64" s="19"/>
      <c r="EM64" s="19"/>
      <c r="EN64" s="19"/>
      <c r="EO64" s="19"/>
      <c r="EP64" s="19"/>
      <c r="EQ64" s="19"/>
      <c r="ER64" s="19"/>
      <c r="ES64" s="19"/>
      <c r="ET64" s="19"/>
      <c r="EU64" s="19"/>
      <c r="EV64" s="19"/>
      <c r="EW64" s="19"/>
      <c r="EX64" s="19"/>
      <c r="EY64" s="19"/>
      <c r="EZ64" s="19"/>
      <c r="FA64" s="19"/>
      <c r="FB64" s="19"/>
      <c r="FC64" s="19"/>
      <c r="FD64" s="19"/>
      <c r="FE64" s="19"/>
      <c r="FF64" s="19"/>
      <c r="FG64" s="19"/>
      <c r="FH64" s="19"/>
      <c r="FI64" s="19"/>
      <c r="FJ64" s="19"/>
      <c r="FK64" s="19"/>
      <c r="FL64" s="19"/>
      <c r="FM64" s="19"/>
      <c r="FN64" s="19"/>
      <c r="FO64" s="19"/>
      <c r="FP64" s="19"/>
      <c r="FQ64" s="19"/>
    </row>
    <row r="65" spans="1:173" s="12" customFormat="1" ht="51.75" customHeight="1">
      <c r="A65" s="383"/>
      <c r="B65" s="347"/>
      <c r="C65" s="383"/>
      <c r="D65" s="347"/>
      <c r="E65" s="383"/>
      <c r="F65" s="478"/>
      <c r="G65" s="478"/>
      <c r="H65" s="486"/>
      <c r="I65" s="383"/>
      <c r="J65" s="478"/>
      <c r="K65" s="478"/>
      <c r="L65" s="500"/>
      <c r="M65" s="478"/>
      <c r="N65" s="402"/>
      <c r="O65" s="244"/>
      <c r="P65" s="235"/>
      <c r="Q65" s="235"/>
      <c r="R65" s="469"/>
      <c r="S65" s="410"/>
      <c r="T65" s="245"/>
      <c r="U65" s="347"/>
      <c r="V65" s="347"/>
      <c r="W65" s="378"/>
      <c r="X65" s="331"/>
      <c r="Y65" s="16"/>
      <c r="Z65" s="337"/>
      <c r="AA65" s="347"/>
      <c r="AB65" s="347"/>
      <c r="AC65" s="337"/>
      <c r="AD65" s="371"/>
      <c r="AE65" s="347"/>
      <c r="AF65" s="337"/>
      <c r="AG65" s="371"/>
      <c r="AH65" s="19"/>
      <c r="AI65" s="19"/>
      <c r="AJ65" s="19"/>
      <c r="AK65" s="19"/>
      <c r="AL65" s="19"/>
      <c r="AM65" s="19"/>
      <c r="AN65" s="19"/>
      <c r="AO65" s="19"/>
      <c r="AP65" s="19"/>
      <c r="AQ65" s="19"/>
      <c r="AR65" s="19"/>
      <c r="AS65" s="19"/>
      <c r="AT65" s="19"/>
      <c r="AU65" s="19"/>
      <c r="AV65" s="19"/>
      <c r="AW65" s="19"/>
      <c r="AX65" s="19"/>
      <c r="AY65" s="19"/>
      <c r="AZ65" s="19"/>
      <c r="BA65" s="19"/>
      <c r="BB65" s="19"/>
      <c r="BC65" s="19"/>
      <c r="BD65" s="19"/>
      <c r="BE65" s="19"/>
      <c r="BF65" s="19"/>
      <c r="BG65" s="19"/>
      <c r="BH65" s="19"/>
      <c r="BI65" s="19"/>
      <c r="BJ65" s="19"/>
      <c r="BK65" s="19"/>
      <c r="BL65" s="19"/>
      <c r="BM65" s="19"/>
      <c r="BN65" s="19"/>
      <c r="BO65" s="19"/>
      <c r="BP65" s="19"/>
      <c r="BQ65" s="19"/>
      <c r="BR65" s="19"/>
      <c r="BS65" s="19"/>
      <c r="BT65" s="19"/>
      <c r="BU65" s="19"/>
      <c r="BV65" s="19"/>
      <c r="BW65" s="19"/>
      <c r="BX65" s="19"/>
      <c r="BY65" s="19"/>
      <c r="BZ65" s="19"/>
      <c r="CA65" s="19"/>
      <c r="CB65" s="19"/>
      <c r="CC65" s="19"/>
      <c r="CD65" s="19"/>
      <c r="CE65" s="19"/>
      <c r="CF65" s="19"/>
      <c r="CG65" s="19"/>
      <c r="CH65" s="19"/>
      <c r="CI65" s="19"/>
      <c r="CJ65" s="19"/>
      <c r="CK65" s="19"/>
      <c r="CL65" s="19"/>
      <c r="CM65" s="19"/>
      <c r="CN65" s="19"/>
      <c r="CO65" s="19"/>
      <c r="CP65" s="19"/>
      <c r="CQ65" s="19"/>
      <c r="CR65" s="19"/>
      <c r="CS65" s="19"/>
      <c r="CT65" s="19"/>
      <c r="CU65" s="19"/>
      <c r="CV65" s="19"/>
      <c r="CW65" s="19"/>
      <c r="CX65" s="19"/>
      <c r="CY65" s="19"/>
      <c r="CZ65" s="19"/>
      <c r="DA65" s="19"/>
      <c r="DB65" s="19"/>
      <c r="DC65" s="19"/>
      <c r="DD65" s="19"/>
      <c r="DE65" s="19"/>
      <c r="DF65" s="19"/>
      <c r="DG65" s="19"/>
      <c r="DH65" s="19"/>
      <c r="DI65" s="19"/>
      <c r="DJ65" s="19"/>
      <c r="DK65" s="19"/>
      <c r="DL65" s="19"/>
      <c r="DM65" s="19"/>
      <c r="DN65" s="19"/>
      <c r="DO65" s="19"/>
      <c r="DP65" s="19"/>
      <c r="DQ65" s="19"/>
      <c r="DR65" s="19"/>
      <c r="DS65" s="19"/>
      <c r="DT65" s="19"/>
      <c r="DU65" s="19"/>
      <c r="DV65" s="19"/>
      <c r="DW65" s="19"/>
      <c r="DX65" s="19"/>
      <c r="DY65" s="19"/>
      <c r="DZ65" s="19"/>
      <c r="EA65" s="19"/>
      <c r="EB65" s="19"/>
      <c r="EC65" s="19"/>
      <c r="ED65" s="19"/>
      <c r="EE65" s="19"/>
      <c r="EF65" s="19"/>
      <c r="EG65" s="19"/>
      <c r="EH65" s="19"/>
      <c r="EI65" s="19"/>
      <c r="EJ65" s="19"/>
      <c r="EK65" s="19"/>
      <c r="EL65" s="19"/>
      <c r="EM65" s="19"/>
      <c r="EN65" s="19"/>
      <c r="EO65" s="19"/>
      <c r="EP65" s="19"/>
      <c r="EQ65" s="19"/>
      <c r="ER65" s="19"/>
      <c r="ES65" s="19"/>
      <c r="ET65" s="19"/>
      <c r="EU65" s="19"/>
      <c r="EV65" s="19"/>
      <c r="EW65" s="19"/>
      <c r="EX65" s="19"/>
      <c r="EY65" s="19"/>
      <c r="EZ65" s="19"/>
      <c r="FA65" s="19"/>
      <c r="FB65" s="19"/>
      <c r="FC65" s="19"/>
      <c r="FD65" s="19"/>
      <c r="FE65" s="19"/>
      <c r="FF65" s="19"/>
      <c r="FG65" s="19"/>
      <c r="FH65" s="19"/>
      <c r="FI65" s="19"/>
      <c r="FJ65" s="19"/>
      <c r="FK65" s="19"/>
      <c r="FL65" s="19"/>
      <c r="FM65" s="19"/>
      <c r="FN65" s="19"/>
      <c r="FO65" s="19"/>
      <c r="FP65" s="19"/>
      <c r="FQ65" s="19"/>
    </row>
    <row r="66" spans="1:173" s="12" customFormat="1" ht="43.5" customHeight="1">
      <c r="A66" s="405">
        <v>33</v>
      </c>
      <c r="B66" s="346" t="s">
        <v>87</v>
      </c>
      <c r="C66" s="405" t="s">
        <v>104</v>
      </c>
      <c r="D66" s="346" t="s">
        <v>103</v>
      </c>
      <c r="E66" s="405" t="s">
        <v>105</v>
      </c>
      <c r="F66" s="477" t="s">
        <v>20</v>
      </c>
      <c r="G66" s="477" t="s">
        <v>21</v>
      </c>
      <c r="H66" s="484" t="s">
        <v>287</v>
      </c>
      <c r="I66" s="405" t="s">
        <v>106</v>
      </c>
      <c r="J66" s="477" t="s">
        <v>53</v>
      </c>
      <c r="K66" s="477" t="s">
        <v>21</v>
      </c>
      <c r="L66" s="498" t="s">
        <v>16</v>
      </c>
      <c r="M66" s="477" t="s">
        <v>24</v>
      </c>
      <c r="N66" s="401" t="s">
        <v>208</v>
      </c>
      <c r="O66" s="401" t="s">
        <v>377</v>
      </c>
      <c r="P66" s="346" t="s">
        <v>334</v>
      </c>
      <c r="Q66" s="346" t="s">
        <v>378</v>
      </c>
      <c r="R66" s="467" t="s">
        <v>295</v>
      </c>
      <c r="S66" s="414" t="s">
        <v>407</v>
      </c>
      <c r="T66" s="472">
        <v>0.6</v>
      </c>
      <c r="U66" s="336">
        <v>0</v>
      </c>
      <c r="V66" s="336">
        <v>0</v>
      </c>
      <c r="W66" s="377" t="s">
        <v>948</v>
      </c>
      <c r="X66" s="330">
        <v>0</v>
      </c>
      <c r="Y66" s="16"/>
      <c r="Z66" s="330">
        <f>(X66+V66)</f>
        <v>0</v>
      </c>
      <c r="AA66" s="346" t="s">
        <v>1017</v>
      </c>
      <c r="AB66" s="330">
        <v>0.75</v>
      </c>
      <c r="AC66" s="330">
        <f>75%</f>
        <v>0.75</v>
      </c>
      <c r="AD66" s="519" t="s">
        <v>1096</v>
      </c>
      <c r="AE66" s="330">
        <v>0.25</v>
      </c>
      <c r="AF66" s="330">
        <f>(AE66+AC66)</f>
        <v>1</v>
      </c>
      <c r="AG66" s="519" t="s">
        <v>1096</v>
      </c>
      <c r="AH66" s="19"/>
      <c r="AI66" s="19"/>
      <c r="AJ66" s="19"/>
      <c r="AK66" s="19"/>
      <c r="AL66" s="19"/>
      <c r="AM66" s="19"/>
      <c r="AN66" s="19"/>
      <c r="AO66" s="19"/>
      <c r="AP66" s="19"/>
      <c r="AQ66" s="19"/>
      <c r="AR66" s="19"/>
      <c r="AS66" s="19"/>
      <c r="AT66" s="19"/>
      <c r="AU66" s="19"/>
      <c r="AV66" s="19"/>
      <c r="AW66" s="19"/>
      <c r="AX66" s="19"/>
      <c r="AY66" s="19"/>
      <c r="AZ66" s="19"/>
      <c r="BA66" s="19"/>
      <c r="BB66" s="19"/>
      <c r="BC66" s="19"/>
      <c r="BD66" s="19"/>
      <c r="BE66" s="19"/>
      <c r="BF66" s="19"/>
      <c r="BG66" s="19"/>
      <c r="BH66" s="19"/>
      <c r="BI66" s="19"/>
      <c r="BJ66" s="19"/>
      <c r="BK66" s="19"/>
      <c r="BL66" s="19"/>
      <c r="BM66" s="19"/>
      <c r="BN66" s="19"/>
      <c r="BO66" s="19"/>
      <c r="BP66" s="19"/>
      <c r="BQ66" s="19"/>
      <c r="BR66" s="19"/>
      <c r="BS66" s="19"/>
      <c r="BT66" s="19"/>
      <c r="BU66" s="19"/>
      <c r="BV66" s="19"/>
      <c r="BW66" s="19"/>
      <c r="BX66" s="19"/>
      <c r="BY66" s="19"/>
      <c r="BZ66" s="19"/>
      <c r="CA66" s="19"/>
      <c r="CB66" s="19"/>
      <c r="CC66" s="19"/>
      <c r="CD66" s="19"/>
      <c r="CE66" s="19"/>
      <c r="CF66" s="19"/>
      <c r="CG66" s="19"/>
      <c r="CH66" s="19"/>
      <c r="CI66" s="19"/>
      <c r="CJ66" s="19"/>
      <c r="CK66" s="19"/>
      <c r="CL66" s="19"/>
      <c r="CM66" s="19"/>
      <c r="CN66" s="19"/>
      <c r="CO66" s="19"/>
      <c r="CP66" s="19"/>
      <c r="CQ66" s="19"/>
      <c r="CR66" s="19"/>
      <c r="CS66" s="19"/>
      <c r="CT66" s="19"/>
      <c r="CU66" s="19"/>
      <c r="CV66" s="19"/>
      <c r="CW66" s="19"/>
      <c r="CX66" s="19"/>
      <c r="CY66" s="19"/>
      <c r="CZ66" s="19"/>
      <c r="DA66" s="19"/>
      <c r="DB66" s="19"/>
      <c r="DC66" s="19"/>
      <c r="DD66" s="19"/>
      <c r="DE66" s="19"/>
      <c r="DF66" s="19"/>
      <c r="DG66" s="19"/>
      <c r="DH66" s="19"/>
      <c r="DI66" s="19"/>
      <c r="DJ66" s="19"/>
      <c r="DK66" s="19"/>
      <c r="DL66" s="19"/>
      <c r="DM66" s="19"/>
      <c r="DN66" s="19"/>
      <c r="DO66" s="19"/>
      <c r="DP66" s="19"/>
      <c r="DQ66" s="19"/>
      <c r="DR66" s="19"/>
      <c r="DS66" s="19"/>
      <c r="DT66" s="19"/>
      <c r="DU66" s="19"/>
      <c r="DV66" s="19"/>
      <c r="DW66" s="19"/>
      <c r="DX66" s="19"/>
      <c r="DY66" s="19"/>
      <c r="DZ66" s="19"/>
      <c r="EA66" s="19"/>
      <c r="EB66" s="19"/>
      <c r="EC66" s="19"/>
      <c r="ED66" s="19"/>
      <c r="EE66" s="19"/>
      <c r="EF66" s="19"/>
      <c r="EG66" s="19"/>
      <c r="EH66" s="19"/>
      <c r="EI66" s="19"/>
      <c r="EJ66" s="19"/>
      <c r="EK66" s="19"/>
      <c r="EL66" s="19"/>
      <c r="EM66" s="19"/>
      <c r="EN66" s="19"/>
      <c r="EO66" s="19"/>
      <c r="EP66" s="19"/>
      <c r="EQ66" s="19"/>
      <c r="ER66" s="19"/>
      <c r="ES66" s="19"/>
      <c r="ET66" s="19"/>
      <c r="EU66" s="19"/>
      <c r="EV66" s="19"/>
      <c r="EW66" s="19"/>
      <c r="EX66" s="19"/>
      <c r="EY66" s="19"/>
      <c r="EZ66" s="19"/>
      <c r="FA66" s="19"/>
      <c r="FB66" s="19"/>
      <c r="FC66" s="19"/>
      <c r="FD66" s="19"/>
      <c r="FE66" s="19"/>
      <c r="FF66" s="19"/>
      <c r="FG66" s="19"/>
      <c r="FH66" s="19"/>
      <c r="FI66" s="19"/>
      <c r="FJ66" s="19"/>
      <c r="FK66" s="19"/>
      <c r="FL66" s="19"/>
      <c r="FM66" s="19"/>
      <c r="FN66" s="19"/>
      <c r="FO66" s="19"/>
      <c r="FP66" s="19"/>
      <c r="FQ66" s="19"/>
    </row>
    <row r="67" spans="1:173" s="12" customFormat="1" ht="36" customHeight="1">
      <c r="A67" s="385"/>
      <c r="B67" s="357"/>
      <c r="C67" s="385"/>
      <c r="D67" s="357"/>
      <c r="E67" s="385"/>
      <c r="F67" s="483"/>
      <c r="G67" s="483"/>
      <c r="H67" s="485"/>
      <c r="I67" s="385"/>
      <c r="J67" s="483"/>
      <c r="K67" s="483"/>
      <c r="L67" s="499"/>
      <c r="M67" s="483"/>
      <c r="N67" s="406"/>
      <c r="O67" s="403"/>
      <c r="P67" s="385"/>
      <c r="Q67" s="385"/>
      <c r="R67" s="468"/>
      <c r="S67" s="411"/>
      <c r="T67" s="473"/>
      <c r="U67" s="357"/>
      <c r="V67" s="357"/>
      <c r="W67" s="379"/>
      <c r="X67" s="358"/>
      <c r="Y67" s="16"/>
      <c r="Z67" s="343"/>
      <c r="AA67" s="357"/>
      <c r="AB67" s="358"/>
      <c r="AC67" s="343"/>
      <c r="AD67" s="519"/>
      <c r="AE67" s="358"/>
      <c r="AF67" s="343"/>
      <c r="AG67" s="519"/>
      <c r="AH67" s="19"/>
      <c r="AI67" s="19"/>
      <c r="AJ67" s="19"/>
      <c r="AK67" s="19"/>
      <c r="AL67" s="19"/>
      <c r="AM67" s="19"/>
      <c r="AN67" s="19"/>
      <c r="AO67" s="19"/>
      <c r="AP67" s="19"/>
      <c r="AQ67" s="19"/>
      <c r="AR67" s="19"/>
      <c r="AS67" s="19"/>
      <c r="AT67" s="19"/>
      <c r="AU67" s="19"/>
      <c r="AV67" s="19"/>
      <c r="AW67" s="19"/>
      <c r="AX67" s="19"/>
      <c r="AY67" s="19"/>
      <c r="AZ67" s="19"/>
      <c r="BA67" s="19"/>
      <c r="BB67" s="19"/>
      <c r="BC67" s="19"/>
      <c r="BD67" s="19"/>
      <c r="BE67" s="19"/>
      <c r="BF67" s="19"/>
      <c r="BG67" s="19"/>
      <c r="BH67" s="19"/>
      <c r="BI67" s="19"/>
      <c r="BJ67" s="19"/>
      <c r="BK67" s="19"/>
      <c r="BL67" s="19"/>
      <c r="BM67" s="19"/>
      <c r="BN67" s="19"/>
      <c r="BO67" s="19"/>
      <c r="BP67" s="19"/>
      <c r="BQ67" s="19"/>
      <c r="BR67" s="19"/>
      <c r="BS67" s="19"/>
      <c r="BT67" s="19"/>
      <c r="BU67" s="19"/>
      <c r="BV67" s="19"/>
      <c r="BW67" s="19"/>
      <c r="BX67" s="19"/>
      <c r="BY67" s="19"/>
      <c r="BZ67" s="19"/>
      <c r="CA67" s="19"/>
      <c r="CB67" s="19"/>
      <c r="CC67" s="19"/>
      <c r="CD67" s="19"/>
      <c r="CE67" s="19"/>
      <c r="CF67" s="19"/>
      <c r="CG67" s="19"/>
      <c r="CH67" s="19"/>
      <c r="CI67" s="19"/>
      <c r="CJ67" s="19"/>
      <c r="CK67" s="19"/>
      <c r="CL67" s="19"/>
      <c r="CM67" s="19"/>
      <c r="CN67" s="19"/>
      <c r="CO67" s="19"/>
      <c r="CP67" s="19"/>
      <c r="CQ67" s="19"/>
      <c r="CR67" s="19"/>
      <c r="CS67" s="19"/>
      <c r="CT67" s="19"/>
      <c r="CU67" s="19"/>
      <c r="CV67" s="19"/>
      <c r="CW67" s="19"/>
      <c r="CX67" s="19"/>
      <c r="CY67" s="19"/>
      <c r="CZ67" s="19"/>
      <c r="DA67" s="19"/>
      <c r="DB67" s="19"/>
      <c r="DC67" s="19"/>
      <c r="DD67" s="19"/>
      <c r="DE67" s="19"/>
      <c r="DF67" s="19"/>
      <c r="DG67" s="19"/>
      <c r="DH67" s="19"/>
      <c r="DI67" s="19"/>
      <c r="DJ67" s="19"/>
      <c r="DK67" s="19"/>
      <c r="DL67" s="19"/>
      <c r="DM67" s="19"/>
      <c r="DN67" s="19"/>
      <c r="DO67" s="19"/>
      <c r="DP67" s="19"/>
      <c r="DQ67" s="19"/>
      <c r="DR67" s="19"/>
      <c r="DS67" s="19"/>
      <c r="DT67" s="19"/>
      <c r="DU67" s="19"/>
      <c r="DV67" s="19"/>
      <c r="DW67" s="19"/>
      <c r="DX67" s="19"/>
      <c r="DY67" s="19"/>
      <c r="DZ67" s="19"/>
      <c r="EA67" s="19"/>
      <c r="EB67" s="19"/>
      <c r="EC67" s="19"/>
      <c r="ED67" s="19"/>
      <c r="EE67" s="19"/>
      <c r="EF67" s="19"/>
      <c r="EG67" s="19"/>
      <c r="EH67" s="19"/>
      <c r="EI67" s="19"/>
      <c r="EJ67" s="19"/>
      <c r="EK67" s="19"/>
      <c r="EL67" s="19"/>
      <c r="EM67" s="19"/>
      <c r="EN67" s="19"/>
      <c r="EO67" s="19"/>
      <c r="EP67" s="19"/>
      <c r="EQ67" s="19"/>
      <c r="ER67" s="19"/>
      <c r="ES67" s="19"/>
      <c r="ET67" s="19"/>
      <c r="EU67" s="19"/>
      <c r="EV67" s="19"/>
      <c r="EW67" s="19"/>
      <c r="EX67" s="19"/>
      <c r="EY67" s="19"/>
      <c r="EZ67" s="19"/>
      <c r="FA67" s="19"/>
      <c r="FB67" s="19"/>
      <c r="FC67" s="19"/>
      <c r="FD67" s="19"/>
      <c r="FE67" s="19"/>
      <c r="FF67" s="19"/>
      <c r="FG67" s="19"/>
      <c r="FH67" s="19"/>
      <c r="FI67" s="19"/>
      <c r="FJ67" s="19"/>
      <c r="FK67" s="19"/>
      <c r="FL67" s="19"/>
      <c r="FM67" s="19"/>
      <c r="FN67" s="19"/>
      <c r="FO67" s="19"/>
      <c r="FP67" s="19"/>
      <c r="FQ67" s="19"/>
    </row>
    <row r="68" spans="1:173" s="12" customFormat="1" ht="33.75" customHeight="1" thickBot="1">
      <c r="A68" s="383"/>
      <c r="B68" s="347"/>
      <c r="C68" s="383"/>
      <c r="D68" s="347"/>
      <c r="E68" s="383"/>
      <c r="F68" s="478"/>
      <c r="G68" s="478"/>
      <c r="H68" s="486"/>
      <c r="I68" s="383"/>
      <c r="J68" s="478"/>
      <c r="K68" s="478"/>
      <c r="L68" s="500"/>
      <c r="M68" s="478"/>
      <c r="N68" s="407"/>
      <c r="O68" s="402"/>
      <c r="P68" s="383"/>
      <c r="Q68" s="383"/>
      <c r="R68" s="469"/>
      <c r="S68" s="413"/>
      <c r="T68" s="474"/>
      <c r="U68" s="347"/>
      <c r="V68" s="347"/>
      <c r="W68" s="378"/>
      <c r="X68" s="331"/>
      <c r="Y68" s="16"/>
      <c r="Z68" s="337"/>
      <c r="AA68" s="347"/>
      <c r="AB68" s="331"/>
      <c r="AC68" s="337"/>
      <c r="AD68" s="519"/>
      <c r="AE68" s="331"/>
      <c r="AF68" s="337"/>
      <c r="AG68" s="519"/>
      <c r="AH68" s="19"/>
      <c r="AI68" s="19"/>
      <c r="AJ68" s="19"/>
      <c r="AK68" s="19"/>
      <c r="AL68" s="19"/>
      <c r="AM68" s="19"/>
      <c r="AN68" s="19"/>
      <c r="AO68" s="19"/>
      <c r="AP68" s="19"/>
      <c r="AQ68" s="19"/>
      <c r="AR68" s="19"/>
      <c r="AS68" s="19"/>
      <c r="AT68" s="19"/>
      <c r="AU68" s="19"/>
      <c r="AV68" s="19"/>
      <c r="AW68" s="19"/>
      <c r="AX68" s="19"/>
      <c r="AY68" s="19"/>
      <c r="AZ68" s="19"/>
      <c r="BA68" s="19"/>
      <c r="BB68" s="19"/>
      <c r="BC68" s="19"/>
      <c r="BD68" s="19"/>
      <c r="BE68" s="19"/>
      <c r="BF68" s="19"/>
      <c r="BG68" s="19"/>
      <c r="BH68" s="19"/>
      <c r="BI68" s="19"/>
      <c r="BJ68" s="19"/>
      <c r="BK68" s="19"/>
      <c r="BL68" s="19"/>
      <c r="BM68" s="19"/>
      <c r="BN68" s="19"/>
      <c r="BO68" s="19"/>
      <c r="BP68" s="19"/>
      <c r="BQ68" s="19"/>
      <c r="BR68" s="19"/>
      <c r="BS68" s="19"/>
      <c r="BT68" s="19"/>
      <c r="BU68" s="19"/>
      <c r="BV68" s="19"/>
      <c r="BW68" s="19"/>
      <c r="BX68" s="19"/>
      <c r="BY68" s="19"/>
      <c r="BZ68" s="19"/>
      <c r="CA68" s="19"/>
      <c r="CB68" s="19"/>
      <c r="CC68" s="19"/>
      <c r="CD68" s="19"/>
      <c r="CE68" s="19"/>
      <c r="CF68" s="19"/>
      <c r="CG68" s="19"/>
      <c r="CH68" s="19"/>
      <c r="CI68" s="19"/>
      <c r="CJ68" s="19"/>
      <c r="CK68" s="19"/>
      <c r="CL68" s="19"/>
      <c r="CM68" s="19"/>
      <c r="CN68" s="19"/>
      <c r="CO68" s="19"/>
      <c r="CP68" s="19"/>
      <c r="CQ68" s="19"/>
      <c r="CR68" s="19"/>
      <c r="CS68" s="19"/>
      <c r="CT68" s="19"/>
      <c r="CU68" s="19"/>
      <c r="CV68" s="19"/>
      <c r="CW68" s="19"/>
      <c r="CX68" s="19"/>
      <c r="CY68" s="19"/>
      <c r="CZ68" s="19"/>
      <c r="DA68" s="19"/>
      <c r="DB68" s="19"/>
      <c r="DC68" s="19"/>
      <c r="DD68" s="19"/>
      <c r="DE68" s="19"/>
      <c r="DF68" s="19"/>
      <c r="DG68" s="19"/>
      <c r="DH68" s="19"/>
      <c r="DI68" s="19"/>
      <c r="DJ68" s="19"/>
      <c r="DK68" s="19"/>
      <c r="DL68" s="19"/>
      <c r="DM68" s="19"/>
      <c r="DN68" s="19"/>
      <c r="DO68" s="19"/>
      <c r="DP68" s="19"/>
      <c r="DQ68" s="19"/>
      <c r="DR68" s="19"/>
      <c r="DS68" s="19"/>
      <c r="DT68" s="19"/>
      <c r="DU68" s="19"/>
      <c r="DV68" s="19"/>
      <c r="DW68" s="19"/>
      <c r="DX68" s="19"/>
      <c r="DY68" s="19"/>
      <c r="DZ68" s="19"/>
      <c r="EA68" s="19"/>
      <c r="EB68" s="19"/>
      <c r="EC68" s="19"/>
      <c r="ED68" s="19"/>
      <c r="EE68" s="19"/>
      <c r="EF68" s="19"/>
      <c r="EG68" s="19"/>
      <c r="EH68" s="19"/>
      <c r="EI68" s="19"/>
      <c r="EJ68" s="19"/>
      <c r="EK68" s="19"/>
      <c r="EL68" s="19"/>
      <c r="EM68" s="19"/>
      <c r="EN68" s="19"/>
      <c r="EO68" s="19"/>
      <c r="EP68" s="19"/>
      <c r="EQ68" s="19"/>
      <c r="ER68" s="19"/>
      <c r="ES68" s="19"/>
      <c r="ET68" s="19"/>
      <c r="EU68" s="19"/>
      <c r="EV68" s="19"/>
      <c r="EW68" s="19"/>
      <c r="EX68" s="19"/>
      <c r="EY68" s="19"/>
      <c r="EZ68" s="19"/>
      <c r="FA68" s="19"/>
      <c r="FB68" s="19"/>
      <c r="FC68" s="19"/>
      <c r="FD68" s="19"/>
      <c r="FE68" s="19"/>
      <c r="FF68" s="19"/>
      <c r="FG68" s="19"/>
      <c r="FH68" s="19"/>
      <c r="FI68" s="19"/>
      <c r="FJ68" s="19"/>
      <c r="FK68" s="19"/>
      <c r="FL68" s="19"/>
      <c r="FM68" s="19"/>
      <c r="FN68" s="19"/>
      <c r="FO68" s="19"/>
      <c r="FP68" s="19"/>
      <c r="FQ68" s="19"/>
    </row>
    <row r="69" spans="1:173" s="12" customFormat="1" ht="74.25" customHeight="1">
      <c r="A69" s="405">
        <v>34</v>
      </c>
      <c r="B69" s="346" t="s">
        <v>87</v>
      </c>
      <c r="C69" s="405" t="s">
        <v>108</v>
      </c>
      <c r="D69" s="346" t="s">
        <v>107</v>
      </c>
      <c r="E69" s="405" t="s">
        <v>102</v>
      </c>
      <c r="F69" s="477" t="s">
        <v>20</v>
      </c>
      <c r="G69" s="477" t="s">
        <v>21</v>
      </c>
      <c r="H69" s="484" t="s">
        <v>287</v>
      </c>
      <c r="I69" s="405" t="s">
        <v>109</v>
      </c>
      <c r="J69" s="477" t="s">
        <v>23</v>
      </c>
      <c r="K69" s="477" t="s">
        <v>21</v>
      </c>
      <c r="L69" s="461" t="s">
        <v>170</v>
      </c>
      <c r="M69" s="477" t="s">
        <v>24</v>
      </c>
      <c r="N69" s="404" t="s">
        <v>205</v>
      </c>
      <c r="O69" s="404" t="s">
        <v>322</v>
      </c>
      <c r="P69" s="405" t="s">
        <v>334</v>
      </c>
      <c r="Q69" s="405" t="s">
        <v>379</v>
      </c>
      <c r="R69" s="467" t="s">
        <v>295</v>
      </c>
      <c r="S69" s="408" t="s">
        <v>409</v>
      </c>
      <c r="T69" s="470">
        <v>0.3</v>
      </c>
      <c r="U69" s="336">
        <v>0.15</v>
      </c>
      <c r="V69" s="336">
        <v>0.15</v>
      </c>
      <c r="W69" s="377" t="s">
        <v>951</v>
      </c>
      <c r="X69" s="330">
        <v>0</v>
      </c>
      <c r="Y69" s="16"/>
      <c r="Z69" s="330">
        <f>(X69+V69)</f>
        <v>0.15</v>
      </c>
      <c r="AA69" s="346" t="s">
        <v>1038</v>
      </c>
      <c r="AB69" s="330">
        <v>0.85</v>
      </c>
      <c r="AC69" s="330">
        <f>(AB69+Z69)</f>
        <v>1</v>
      </c>
      <c r="AD69" s="335" t="s">
        <v>1098</v>
      </c>
      <c r="AE69" s="330">
        <v>0</v>
      </c>
      <c r="AF69" s="330">
        <f>(AE69+AC69)</f>
        <v>1</v>
      </c>
      <c r="AG69" s="335" t="s">
        <v>1263</v>
      </c>
      <c r="AH69" s="19"/>
      <c r="AI69" s="19"/>
      <c r="AJ69" s="19"/>
      <c r="AK69" s="19"/>
      <c r="AL69" s="19"/>
      <c r="AM69" s="19"/>
      <c r="AN69" s="19"/>
      <c r="AO69" s="19"/>
      <c r="AP69" s="19"/>
      <c r="AQ69" s="19"/>
      <c r="AR69" s="19"/>
      <c r="AS69" s="19"/>
      <c r="AT69" s="19"/>
      <c r="AU69" s="19"/>
      <c r="AV69" s="19"/>
      <c r="AW69" s="19"/>
      <c r="AX69" s="19"/>
      <c r="AY69" s="19"/>
      <c r="AZ69" s="19"/>
      <c r="BA69" s="19"/>
      <c r="BB69" s="19"/>
      <c r="BC69" s="19"/>
      <c r="BD69" s="19"/>
      <c r="BE69" s="19"/>
      <c r="BF69" s="19"/>
      <c r="BG69" s="19"/>
      <c r="BH69" s="19"/>
      <c r="BI69" s="19"/>
      <c r="BJ69" s="19"/>
      <c r="BK69" s="19"/>
      <c r="BL69" s="19"/>
      <c r="BM69" s="19"/>
      <c r="BN69" s="19"/>
      <c r="BO69" s="19"/>
      <c r="BP69" s="19"/>
      <c r="BQ69" s="19"/>
      <c r="BR69" s="19"/>
      <c r="BS69" s="19"/>
      <c r="BT69" s="19"/>
      <c r="BU69" s="19"/>
      <c r="BV69" s="19"/>
      <c r="BW69" s="19"/>
      <c r="BX69" s="19"/>
      <c r="BY69" s="19"/>
      <c r="BZ69" s="19"/>
      <c r="CA69" s="19"/>
      <c r="CB69" s="19"/>
      <c r="CC69" s="19"/>
      <c r="CD69" s="19"/>
      <c r="CE69" s="19"/>
      <c r="CF69" s="19"/>
      <c r="CG69" s="19"/>
      <c r="CH69" s="19"/>
      <c r="CI69" s="19"/>
      <c r="CJ69" s="19"/>
      <c r="CK69" s="19"/>
      <c r="CL69" s="19"/>
      <c r="CM69" s="19"/>
      <c r="CN69" s="19"/>
      <c r="CO69" s="19"/>
      <c r="CP69" s="19"/>
      <c r="CQ69" s="19"/>
      <c r="CR69" s="19"/>
      <c r="CS69" s="19"/>
      <c r="CT69" s="19"/>
      <c r="CU69" s="19"/>
      <c r="CV69" s="19"/>
      <c r="CW69" s="19"/>
      <c r="CX69" s="19"/>
      <c r="CY69" s="19"/>
      <c r="CZ69" s="19"/>
      <c r="DA69" s="19"/>
      <c r="DB69" s="19"/>
      <c r="DC69" s="19"/>
      <c r="DD69" s="19"/>
      <c r="DE69" s="19"/>
      <c r="DF69" s="19"/>
      <c r="DG69" s="19"/>
      <c r="DH69" s="19"/>
      <c r="DI69" s="19"/>
      <c r="DJ69" s="19"/>
      <c r="DK69" s="19"/>
      <c r="DL69" s="19"/>
      <c r="DM69" s="19"/>
      <c r="DN69" s="19"/>
      <c r="DO69" s="19"/>
      <c r="DP69" s="19"/>
      <c r="DQ69" s="19"/>
      <c r="DR69" s="19"/>
      <c r="DS69" s="19"/>
      <c r="DT69" s="19"/>
      <c r="DU69" s="19"/>
      <c r="DV69" s="19"/>
      <c r="DW69" s="19"/>
      <c r="DX69" s="19"/>
      <c r="DY69" s="19"/>
      <c r="DZ69" s="19"/>
      <c r="EA69" s="19"/>
      <c r="EB69" s="19"/>
      <c r="EC69" s="19"/>
      <c r="ED69" s="19"/>
      <c r="EE69" s="19"/>
      <c r="EF69" s="19"/>
      <c r="EG69" s="19"/>
      <c r="EH69" s="19"/>
      <c r="EI69" s="19"/>
      <c r="EJ69" s="19"/>
      <c r="EK69" s="19"/>
      <c r="EL69" s="19"/>
      <c r="EM69" s="19"/>
      <c r="EN69" s="19"/>
      <c r="EO69" s="19"/>
      <c r="EP69" s="19"/>
      <c r="EQ69" s="19"/>
      <c r="ER69" s="19"/>
      <c r="ES69" s="19"/>
      <c r="ET69" s="19"/>
      <c r="EU69" s="19"/>
      <c r="EV69" s="19"/>
      <c r="EW69" s="19"/>
      <c r="EX69" s="19"/>
      <c r="EY69" s="19"/>
      <c r="EZ69" s="19"/>
      <c r="FA69" s="19"/>
      <c r="FB69" s="19"/>
      <c r="FC69" s="19"/>
      <c r="FD69" s="19"/>
      <c r="FE69" s="19"/>
      <c r="FF69" s="19"/>
      <c r="FG69" s="19"/>
      <c r="FH69" s="19"/>
      <c r="FI69" s="19"/>
      <c r="FJ69" s="19"/>
      <c r="FK69" s="19"/>
      <c r="FL69" s="19"/>
      <c r="FM69" s="19"/>
      <c r="FN69" s="19"/>
      <c r="FO69" s="19"/>
      <c r="FP69" s="19"/>
      <c r="FQ69" s="19"/>
    </row>
    <row r="70" spans="1:173" s="12" customFormat="1" ht="12.75" customHeight="1">
      <c r="A70" s="385"/>
      <c r="B70" s="357"/>
      <c r="C70" s="385"/>
      <c r="D70" s="357"/>
      <c r="E70" s="385"/>
      <c r="F70" s="483"/>
      <c r="G70" s="483"/>
      <c r="H70" s="485"/>
      <c r="I70" s="385"/>
      <c r="J70" s="483"/>
      <c r="K70" s="483"/>
      <c r="L70" s="497"/>
      <c r="M70" s="483"/>
      <c r="N70" s="403"/>
      <c r="O70" s="403"/>
      <c r="P70" s="385"/>
      <c r="Q70" s="385"/>
      <c r="R70" s="468"/>
      <c r="S70" s="409"/>
      <c r="T70" s="387"/>
      <c r="U70" s="357"/>
      <c r="V70" s="357"/>
      <c r="W70" s="379"/>
      <c r="X70" s="358"/>
      <c r="Y70" s="16"/>
      <c r="Z70" s="343"/>
      <c r="AA70" s="357"/>
      <c r="AB70" s="358"/>
      <c r="AC70" s="343"/>
      <c r="AD70" s="335"/>
      <c r="AE70" s="358"/>
      <c r="AF70" s="343"/>
      <c r="AG70" s="335"/>
      <c r="AH70" s="19"/>
      <c r="AI70" s="19"/>
      <c r="AJ70" s="19"/>
      <c r="AK70" s="19"/>
      <c r="AL70" s="19"/>
      <c r="AM70" s="19"/>
      <c r="AN70" s="19"/>
      <c r="AO70" s="19"/>
      <c r="AP70" s="19"/>
      <c r="AQ70" s="19"/>
      <c r="AR70" s="19"/>
      <c r="AS70" s="19"/>
      <c r="AT70" s="19"/>
      <c r="AU70" s="19"/>
      <c r="AV70" s="19"/>
      <c r="AW70" s="19"/>
      <c r="AX70" s="19"/>
      <c r="AY70" s="19"/>
      <c r="AZ70" s="19"/>
      <c r="BA70" s="19"/>
      <c r="BB70" s="19"/>
      <c r="BC70" s="19"/>
      <c r="BD70" s="19"/>
      <c r="BE70" s="19"/>
      <c r="BF70" s="19"/>
      <c r="BG70" s="19"/>
      <c r="BH70" s="19"/>
      <c r="BI70" s="19"/>
      <c r="BJ70" s="19"/>
      <c r="BK70" s="19"/>
      <c r="BL70" s="19"/>
      <c r="BM70" s="19"/>
      <c r="BN70" s="19"/>
      <c r="BO70" s="19"/>
      <c r="BP70" s="19"/>
      <c r="BQ70" s="19"/>
      <c r="BR70" s="19"/>
      <c r="BS70" s="19"/>
      <c r="BT70" s="19"/>
      <c r="BU70" s="19"/>
      <c r="BV70" s="19"/>
      <c r="BW70" s="19"/>
      <c r="BX70" s="19"/>
      <c r="BY70" s="19"/>
      <c r="BZ70" s="19"/>
      <c r="CA70" s="19"/>
      <c r="CB70" s="19"/>
      <c r="CC70" s="19"/>
      <c r="CD70" s="19"/>
      <c r="CE70" s="19"/>
      <c r="CF70" s="19"/>
      <c r="CG70" s="19"/>
      <c r="CH70" s="19"/>
      <c r="CI70" s="19"/>
      <c r="CJ70" s="19"/>
      <c r="CK70" s="19"/>
      <c r="CL70" s="19"/>
      <c r="CM70" s="19"/>
      <c r="CN70" s="19"/>
      <c r="CO70" s="19"/>
      <c r="CP70" s="19"/>
      <c r="CQ70" s="19"/>
      <c r="CR70" s="19"/>
      <c r="CS70" s="19"/>
      <c r="CT70" s="19"/>
      <c r="CU70" s="19"/>
      <c r="CV70" s="19"/>
      <c r="CW70" s="19"/>
      <c r="CX70" s="19"/>
      <c r="CY70" s="19"/>
      <c r="CZ70" s="19"/>
      <c r="DA70" s="19"/>
      <c r="DB70" s="19"/>
      <c r="DC70" s="19"/>
      <c r="DD70" s="19"/>
      <c r="DE70" s="19"/>
      <c r="DF70" s="19"/>
      <c r="DG70" s="19"/>
      <c r="DH70" s="19"/>
      <c r="DI70" s="19"/>
      <c r="DJ70" s="19"/>
      <c r="DK70" s="19"/>
      <c r="DL70" s="19"/>
      <c r="DM70" s="19"/>
      <c r="DN70" s="19"/>
      <c r="DO70" s="19"/>
      <c r="DP70" s="19"/>
      <c r="DQ70" s="19"/>
      <c r="DR70" s="19"/>
      <c r="DS70" s="19"/>
      <c r="DT70" s="19"/>
      <c r="DU70" s="19"/>
      <c r="DV70" s="19"/>
      <c r="DW70" s="19"/>
      <c r="DX70" s="19"/>
      <c r="DY70" s="19"/>
      <c r="DZ70" s="19"/>
      <c r="EA70" s="19"/>
      <c r="EB70" s="19"/>
      <c r="EC70" s="19"/>
      <c r="ED70" s="19"/>
      <c r="EE70" s="19"/>
      <c r="EF70" s="19"/>
      <c r="EG70" s="19"/>
      <c r="EH70" s="19"/>
      <c r="EI70" s="19"/>
      <c r="EJ70" s="19"/>
      <c r="EK70" s="19"/>
      <c r="EL70" s="19"/>
      <c r="EM70" s="19"/>
      <c r="EN70" s="19"/>
      <c r="EO70" s="19"/>
      <c r="EP70" s="19"/>
      <c r="EQ70" s="19"/>
      <c r="ER70" s="19"/>
      <c r="ES70" s="19"/>
      <c r="ET70" s="19"/>
      <c r="EU70" s="19"/>
      <c r="EV70" s="19"/>
      <c r="EW70" s="19"/>
      <c r="EX70" s="19"/>
      <c r="EY70" s="19"/>
      <c r="EZ70" s="19"/>
      <c r="FA70" s="19"/>
      <c r="FB70" s="19"/>
      <c r="FC70" s="19"/>
      <c r="FD70" s="19"/>
      <c r="FE70" s="19"/>
      <c r="FF70" s="19"/>
      <c r="FG70" s="19"/>
      <c r="FH70" s="19"/>
      <c r="FI70" s="19"/>
      <c r="FJ70" s="19"/>
      <c r="FK70" s="19"/>
      <c r="FL70" s="19"/>
      <c r="FM70" s="19"/>
      <c r="FN70" s="19"/>
      <c r="FO70" s="19"/>
      <c r="FP70" s="19"/>
      <c r="FQ70" s="19"/>
    </row>
    <row r="71" spans="1:173" s="12" customFormat="1" ht="30" customHeight="1">
      <c r="A71" s="385"/>
      <c r="B71" s="357"/>
      <c r="C71" s="385"/>
      <c r="D71" s="357"/>
      <c r="E71" s="385"/>
      <c r="F71" s="483"/>
      <c r="G71" s="483"/>
      <c r="H71" s="485"/>
      <c r="I71" s="385"/>
      <c r="J71" s="483"/>
      <c r="K71" s="483"/>
      <c r="L71" s="497"/>
      <c r="M71" s="483"/>
      <c r="N71" s="403"/>
      <c r="O71" s="403"/>
      <c r="P71" s="385"/>
      <c r="Q71" s="385"/>
      <c r="R71" s="468"/>
      <c r="S71" s="409"/>
      <c r="T71" s="387"/>
      <c r="U71" s="357"/>
      <c r="V71" s="357"/>
      <c r="W71" s="379"/>
      <c r="X71" s="358"/>
      <c r="Y71" s="16"/>
      <c r="Z71" s="343"/>
      <c r="AA71" s="357"/>
      <c r="AB71" s="358"/>
      <c r="AC71" s="343"/>
      <c r="AD71" s="335"/>
      <c r="AE71" s="358"/>
      <c r="AF71" s="343"/>
      <c r="AG71" s="335"/>
      <c r="AH71" s="19"/>
      <c r="AI71" s="19"/>
      <c r="AJ71" s="19"/>
      <c r="AK71" s="19"/>
      <c r="AL71" s="19"/>
      <c r="AM71" s="19"/>
      <c r="AN71" s="19"/>
      <c r="AO71" s="19"/>
      <c r="AP71" s="19"/>
      <c r="AQ71" s="19"/>
      <c r="AR71" s="19"/>
      <c r="AS71" s="19"/>
      <c r="AT71" s="19"/>
      <c r="AU71" s="19"/>
      <c r="AV71" s="19"/>
      <c r="AW71" s="19"/>
      <c r="AX71" s="19"/>
      <c r="AY71" s="19"/>
      <c r="AZ71" s="19"/>
      <c r="BA71" s="19"/>
      <c r="BB71" s="19"/>
      <c r="BC71" s="19"/>
      <c r="BD71" s="19"/>
      <c r="BE71" s="19"/>
      <c r="BF71" s="19"/>
      <c r="BG71" s="19"/>
      <c r="BH71" s="19"/>
      <c r="BI71" s="19"/>
      <c r="BJ71" s="19"/>
      <c r="BK71" s="19"/>
      <c r="BL71" s="19"/>
      <c r="BM71" s="19"/>
      <c r="BN71" s="19"/>
      <c r="BO71" s="19"/>
      <c r="BP71" s="19"/>
      <c r="BQ71" s="19"/>
      <c r="BR71" s="19"/>
      <c r="BS71" s="19"/>
      <c r="BT71" s="19"/>
      <c r="BU71" s="19"/>
      <c r="BV71" s="19"/>
      <c r="BW71" s="19"/>
      <c r="BX71" s="19"/>
      <c r="BY71" s="19"/>
      <c r="BZ71" s="19"/>
      <c r="CA71" s="19"/>
      <c r="CB71" s="19"/>
      <c r="CC71" s="19"/>
      <c r="CD71" s="19"/>
      <c r="CE71" s="19"/>
      <c r="CF71" s="19"/>
      <c r="CG71" s="19"/>
      <c r="CH71" s="19"/>
      <c r="CI71" s="19"/>
      <c r="CJ71" s="19"/>
      <c r="CK71" s="19"/>
      <c r="CL71" s="19"/>
      <c r="CM71" s="19"/>
      <c r="CN71" s="19"/>
      <c r="CO71" s="19"/>
      <c r="CP71" s="19"/>
      <c r="CQ71" s="19"/>
      <c r="CR71" s="19"/>
      <c r="CS71" s="19"/>
      <c r="CT71" s="19"/>
      <c r="CU71" s="19"/>
      <c r="CV71" s="19"/>
      <c r="CW71" s="19"/>
      <c r="CX71" s="19"/>
      <c r="CY71" s="19"/>
      <c r="CZ71" s="19"/>
      <c r="DA71" s="19"/>
      <c r="DB71" s="19"/>
      <c r="DC71" s="19"/>
      <c r="DD71" s="19"/>
      <c r="DE71" s="19"/>
      <c r="DF71" s="19"/>
      <c r="DG71" s="19"/>
      <c r="DH71" s="19"/>
      <c r="DI71" s="19"/>
      <c r="DJ71" s="19"/>
      <c r="DK71" s="19"/>
      <c r="DL71" s="19"/>
      <c r="DM71" s="19"/>
      <c r="DN71" s="19"/>
      <c r="DO71" s="19"/>
      <c r="DP71" s="19"/>
      <c r="DQ71" s="19"/>
      <c r="DR71" s="19"/>
      <c r="DS71" s="19"/>
      <c r="DT71" s="19"/>
      <c r="DU71" s="19"/>
      <c r="DV71" s="19"/>
      <c r="DW71" s="19"/>
      <c r="DX71" s="19"/>
      <c r="DY71" s="19"/>
      <c r="DZ71" s="19"/>
      <c r="EA71" s="19"/>
      <c r="EB71" s="19"/>
      <c r="EC71" s="19"/>
      <c r="ED71" s="19"/>
      <c r="EE71" s="19"/>
      <c r="EF71" s="19"/>
      <c r="EG71" s="19"/>
      <c r="EH71" s="19"/>
      <c r="EI71" s="19"/>
      <c r="EJ71" s="19"/>
      <c r="EK71" s="19"/>
      <c r="EL71" s="19"/>
      <c r="EM71" s="19"/>
      <c r="EN71" s="19"/>
      <c r="EO71" s="19"/>
      <c r="EP71" s="19"/>
      <c r="EQ71" s="19"/>
      <c r="ER71" s="19"/>
      <c r="ES71" s="19"/>
      <c r="ET71" s="19"/>
      <c r="EU71" s="19"/>
      <c r="EV71" s="19"/>
      <c r="EW71" s="19"/>
      <c r="EX71" s="19"/>
      <c r="EY71" s="19"/>
      <c r="EZ71" s="19"/>
      <c r="FA71" s="19"/>
      <c r="FB71" s="19"/>
      <c r="FC71" s="19"/>
      <c r="FD71" s="19"/>
      <c r="FE71" s="19"/>
      <c r="FF71" s="19"/>
      <c r="FG71" s="19"/>
      <c r="FH71" s="19"/>
      <c r="FI71" s="19"/>
      <c r="FJ71" s="19"/>
      <c r="FK71" s="19"/>
      <c r="FL71" s="19"/>
      <c r="FM71" s="19"/>
      <c r="FN71" s="19"/>
      <c r="FO71" s="19"/>
      <c r="FP71" s="19"/>
      <c r="FQ71" s="19"/>
    </row>
    <row r="72" spans="1:173" s="12" customFormat="1" ht="12.75" customHeight="1" thickBot="1">
      <c r="A72" s="383"/>
      <c r="B72" s="347"/>
      <c r="C72" s="383"/>
      <c r="D72" s="347"/>
      <c r="E72" s="383"/>
      <c r="F72" s="478"/>
      <c r="G72" s="478"/>
      <c r="H72" s="486"/>
      <c r="I72" s="383"/>
      <c r="J72" s="478"/>
      <c r="K72" s="478"/>
      <c r="L72" s="495"/>
      <c r="M72" s="478"/>
      <c r="N72" s="402"/>
      <c r="O72" s="402"/>
      <c r="P72" s="383"/>
      <c r="Q72" s="383"/>
      <c r="R72" s="469"/>
      <c r="S72" s="410"/>
      <c r="T72" s="388"/>
      <c r="U72" s="347"/>
      <c r="V72" s="347"/>
      <c r="W72" s="378"/>
      <c r="X72" s="331"/>
      <c r="Y72" s="16"/>
      <c r="Z72" s="337"/>
      <c r="AA72" s="347"/>
      <c r="AB72" s="331"/>
      <c r="AC72" s="337"/>
      <c r="AD72" s="335"/>
      <c r="AE72" s="331"/>
      <c r="AF72" s="337"/>
      <c r="AG72" s="335"/>
      <c r="AH72" s="19"/>
      <c r="AI72" s="19"/>
      <c r="AJ72" s="19"/>
      <c r="AK72" s="19"/>
      <c r="AL72" s="19"/>
      <c r="AM72" s="19"/>
      <c r="AN72" s="19"/>
      <c r="AO72" s="19"/>
      <c r="AP72" s="19"/>
      <c r="AQ72" s="19"/>
      <c r="AR72" s="19"/>
      <c r="AS72" s="19"/>
      <c r="AT72" s="19"/>
      <c r="AU72" s="19"/>
      <c r="AV72" s="19"/>
      <c r="AW72" s="19"/>
      <c r="AX72" s="19"/>
      <c r="AY72" s="19"/>
      <c r="AZ72" s="19"/>
      <c r="BA72" s="19"/>
      <c r="BB72" s="19"/>
      <c r="BC72" s="19"/>
      <c r="BD72" s="19"/>
      <c r="BE72" s="19"/>
      <c r="BF72" s="19"/>
      <c r="BG72" s="19"/>
      <c r="BH72" s="19"/>
      <c r="BI72" s="19"/>
      <c r="BJ72" s="19"/>
      <c r="BK72" s="19"/>
      <c r="BL72" s="19"/>
      <c r="BM72" s="19"/>
      <c r="BN72" s="19"/>
      <c r="BO72" s="19"/>
      <c r="BP72" s="19"/>
      <c r="BQ72" s="19"/>
      <c r="BR72" s="19"/>
      <c r="BS72" s="19"/>
      <c r="BT72" s="19"/>
      <c r="BU72" s="19"/>
      <c r="BV72" s="19"/>
      <c r="BW72" s="19"/>
      <c r="BX72" s="19"/>
      <c r="BY72" s="19"/>
      <c r="BZ72" s="19"/>
      <c r="CA72" s="19"/>
      <c r="CB72" s="19"/>
      <c r="CC72" s="19"/>
      <c r="CD72" s="19"/>
      <c r="CE72" s="19"/>
      <c r="CF72" s="19"/>
      <c r="CG72" s="19"/>
      <c r="CH72" s="19"/>
      <c r="CI72" s="19"/>
      <c r="CJ72" s="19"/>
      <c r="CK72" s="19"/>
      <c r="CL72" s="19"/>
      <c r="CM72" s="19"/>
      <c r="CN72" s="19"/>
      <c r="CO72" s="19"/>
      <c r="CP72" s="19"/>
      <c r="CQ72" s="19"/>
      <c r="CR72" s="19"/>
      <c r="CS72" s="19"/>
      <c r="CT72" s="19"/>
      <c r="CU72" s="19"/>
      <c r="CV72" s="19"/>
      <c r="CW72" s="19"/>
      <c r="CX72" s="19"/>
      <c r="CY72" s="19"/>
      <c r="CZ72" s="19"/>
      <c r="DA72" s="19"/>
      <c r="DB72" s="19"/>
      <c r="DC72" s="19"/>
      <c r="DD72" s="19"/>
      <c r="DE72" s="19"/>
      <c r="DF72" s="19"/>
      <c r="DG72" s="19"/>
      <c r="DH72" s="19"/>
      <c r="DI72" s="19"/>
      <c r="DJ72" s="19"/>
      <c r="DK72" s="19"/>
      <c r="DL72" s="19"/>
      <c r="DM72" s="19"/>
      <c r="DN72" s="19"/>
      <c r="DO72" s="19"/>
      <c r="DP72" s="19"/>
      <c r="DQ72" s="19"/>
      <c r="DR72" s="19"/>
      <c r="DS72" s="19"/>
      <c r="DT72" s="19"/>
      <c r="DU72" s="19"/>
      <c r="DV72" s="19"/>
      <c r="DW72" s="19"/>
      <c r="DX72" s="19"/>
      <c r="DY72" s="19"/>
      <c r="DZ72" s="19"/>
      <c r="EA72" s="19"/>
      <c r="EB72" s="19"/>
      <c r="EC72" s="19"/>
      <c r="ED72" s="19"/>
      <c r="EE72" s="19"/>
      <c r="EF72" s="19"/>
      <c r="EG72" s="19"/>
      <c r="EH72" s="19"/>
      <c r="EI72" s="19"/>
      <c r="EJ72" s="19"/>
      <c r="EK72" s="19"/>
      <c r="EL72" s="19"/>
      <c r="EM72" s="19"/>
      <c r="EN72" s="19"/>
      <c r="EO72" s="19"/>
      <c r="EP72" s="19"/>
      <c r="EQ72" s="19"/>
      <c r="ER72" s="19"/>
      <c r="ES72" s="19"/>
      <c r="ET72" s="19"/>
      <c r="EU72" s="19"/>
      <c r="EV72" s="19"/>
      <c r="EW72" s="19"/>
      <c r="EX72" s="19"/>
      <c r="EY72" s="19"/>
      <c r="EZ72" s="19"/>
      <c r="FA72" s="19"/>
      <c r="FB72" s="19"/>
      <c r="FC72" s="19"/>
      <c r="FD72" s="19"/>
      <c r="FE72" s="19"/>
      <c r="FF72" s="19"/>
      <c r="FG72" s="19"/>
      <c r="FH72" s="19"/>
      <c r="FI72" s="19"/>
      <c r="FJ72" s="19"/>
      <c r="FK72" s="19"/>
      <c r="FL72" s="19"/>
      <c r="FM72" s="19"/>
      <c r="FN72" s="19"/>
      <c r="FO72" s="19"/>
      <c r="FP72" s="19"/>
      <c r="FQ72" s="19"/>
    </row>
    <row r="73" spans="1:173" s="12" customFormat="1" ht="136.5" customHeight="1">
      <c r="A73" s="405">
        <v>35</v>
      </c>
      <c r="B73" s="405" t="s">
        <v>110</v>
      </c>
      <c r="C73" s="405" t="s">
        <v>112</v>
      </c>
      <c r="D73" s="405" t="s">
        <v>111</v>
      </c>
      <c r="E73" s="405" t="s">
        <v>113</v>
      </c>
      <c r="F73" s="405" t="s">
        <v>20</v>
      </c>
      <c r="G73" s="405" t="s">
        <v>21</v>
      </c>
      <c r="H73" s="490" t="s">
        <v>287</v>
      </c>
      <c r="I73" s="405" t="s">
        <v>114</v>
      </c>
      <c r="J73" s="405" t="s">
        <v>23</v>
      </c>
      <c r="K73" s="405" t="s">
        <v>21</v>
      </c>
      <c r="L73" s="461" t="s">
        <v>170</v>
      </c>
      <c r="M73" s="405" t="s">
        <v>24</v>
      </c>
      <c r="N73" s="404" t="s">
        <v>247</v>
      </c>
      <c r="O73" s="404" t="s">
        <v>312</v>
      </c>
      <c r="P73" s="405" t="s">
        <v>334</v>
      </c>
      <c r="Q73" s="405" t="s">
        <v>380</v>
      </c>
      <c r="R73" s="346" t="s">
        <v>296</v>
      </c>
      <c r="S73" s="408" t="s">
        <v>410</v>
      </c>
      <c r="T73" s="214">
        <v>1</v>
      </c>
      <c r="U73" s="336">
        <v>0.25</v>
      </c>
      <c r="V73" s="336">
        <v>0.25</v>
      </c>
      <c r="W73" s="377" t="s">
        <v>909</v>
      </c>
      <c r="X73" s="330">
        <v>0.25</v>
      </c>
      <c r="Y73" s="16"/>
      <c r="Z73" s="330">
        <f>(V73+X73)</f>
        <v>0.5</v>
      </c>
      <c r="AA73" s="341" t="s">
        <v>1039</v>
      </c>
      <c r="AB73" s="524">
        <v>0.25</v>
      </c>
      <c r="AC73" s="330">
        <f>(AB73+Z73)</f>
        <v>0.75</v>
      </c>
      <c r="AD73" s="346" t="s">
        <v>1097</v>
      </c>
      <c r="AE73" s="524">
        <v>0.25</v>
      </c>
      <c r="AF73" s="330">
        <f>(AE73+AC73)</f>
        <v>1</v>
      </c>
      <c r="AG73" s="346" t="s">
        <v>1272</v>
      </c>
      <c r="AH73" s="19"/>
      <c r="AI73" s="19"/>
      <c r="AJ73" s="19"/>
      <c r="AK73" s="19"/>
      <c r="AL73" s="19"/>
      <c r="AM73" s="19"/>
      <c r="AN73" s="19"/>
      <c r="AO73" s="19"/>
      <c r="AP73" s="19"/>
      <c r="AQ73" s="19"/>
      <c r="AR73" s="19"/>
      <c r="AS73" s="19"/>
      <c r="AT73" s="19"/>
      <c r="AU73" s="19"/>
      <c r="AV73" s="19"/>
      <c r="AW73" s="19"/>
      <c r="AX73" s="19"/>
      <c r="AY73" s="19"/>
      <c r="AZ73" s="19"/>
      <c r="BA73" s="19"/>
      <c r="BB73" s="19"/>
      <c r="BC73" s="19"/>
      <c r="BD73" s="19"/>
      <c r="BE73" s="19"/>
      <c r="BF73" s="19"/>
      <c r="BG73" s="19"/>
      <c r="BH73" s="19"/>
      <c r="BI73" s="19"/>
      <c r="BJ73" s="19"/>
      <c r="BK73" s="19"/>
      <c r="BL73" s="19"/>
      <c r="BM73" s="19"/>
      <c r="BN73" s="19"/>
      <c r="BO73" s="19"/>
      <c r="BP73" s="19"/>
      <c r="BQ73" s="19"/>
      <c r="BR73" s="19"/>
      <c r="BS73" s="19"/>
      <c r="BT73" s="19"/>
      <c r="BU73" s="19"/>
      <c r="BV73" s="19"/>
      <c r="BW73" s="19"/>
      <c r="BX73" s="19"/>
      <c r="BY73" s="19"/>
      <c r="BZ73" s="19"/>
      <c r="CA73" s="19"/>
      <c r="CB73" s="19"/>
      <c r="CC73" s="19"/>
      <c r="CD73" s="19"/>
      <c r="CE73" s="19"/>
      <c r="CF73" s="19"/>
      <c r="CG73" s="19"/>
      <c r="CH73" s="19"/>
      <c r="CI73" s="19"/>
      <c r="CJ73" s="19"/>
      <c r="CK73" s="19"/>
      <c r="CL73" s="19"/>
      <c r="CM73" s="19"/>
      <c r="CN73" s="19"/>
      <c r="CO73" s="19"/>
      <c r="CP73" s="19"/>
      <c r="CQ73" s="19"/>
      <c r="CR73" s="19"/>
      <c r="CS73" s="19"/>
      <c r="CT73" s="19"/>
      <c r="CU73" s="19"/>
      <c r="CV73" s="19"/>
      <c r="CW73" s="19"/>
      <c r="CX73" s="19"/>
      <c r="CY73" s="19"/>
      <c r="CZ73" s="19"/>
      <c r="DA73" s="19"/>
      <c r="DB73" s="19"/>
      <c r="DC73" s="19"/>
      <c r="DD73" s="19"/>
      <c r="DE73" s="19"/>
      <c r="DF73" s="19"/>
      <c r="DG73" s="19"/>
      <c r="DH73" s="19"/>
      <c r="DI73" s="19"/>
      <c r="DJ73" s="19"/>
      <c r="DK73" s="19"/>
      <c r="DL73" s="19"/>
      <c r="DM73" s="19"/>
      <c r="DN73" s="19"/>
      <c r="DO73" s="19"/>
      <c r="DP73" s="19"/>
      <c r="DQ73" s="19"/>
      <c r="DR73" s="19"/>
      <c r="DS73" s="19"/>
      <c r="DT73" s="19"/>
      <c r="DU73" s="19"/>
      <c r="DV73" s="19"/>
      <c r="DW73" s="19"/>
      <c r="DX73" s="19"/>
      <c r="DY73" s="19"/>
      <c r="DZ73" s="19"/>
      <c r="EA73" s="19"/>
      <c r="EB73" s="19"/>
      <c r="EC73" s="19"/>
      <c r="ED73" s="19"/>
      <c r="EE73" s="19"/>
      <c r="EF73" s="19"/>
      <c r="EG73" s="19"/>
      <c r="EH73" s="19"/>
      <c r="EI73" s="19"/>
      <c r="EJ73" s="19"/>
      <c r="EK73" s="19"/>
      <c r="EL73" s="19"/>
      <c r="EM73" s="19"/>
      <c r="EN73" s="19"/>
      <c r="EO73" s="19"/>
      <c r="EP73" s="19"/>
      <c r="EQ73" s="19"/>
      <c r="ER73" s="19"/>
      <c r="ES73" s="19"/>
      <c r="ET73" s="19"/>
      <c r="EU73" s="19"/>
      <c r="EV73" s="19"/>
      <c r="EW73" s="19"/>
      <c r="EX73" s="19"/>
      <c r="EY73" s="19"/>
      <c r="EZ73" s="19"/>
      <c r="FA73" s="19"/>
      <c r="FB73" s="19"/>
      <c r="FC73" s="19"/>
      <c r="FD73" s="19"/>
      <c r="FE73" s="19"/>
      <c r="FF73" s="19"/>
      <c r="FG73" s="19"/>
      <c r="FH73" s="19"/>
      <c r="FI73" s="19"/>
      <c r="FJ73" s="19"/>
      <c r="FK73" s="19"/>
      <c r="FL73" s="19"/>
      <c r="FM73" s="19"/>
      <c r="FN73" s="19"/>
      <c r="FO73" s="19"/>
      <c r="FP73" s="19"/>
      <c r="FQ73" s="19"/>
    </row>
    <row r="74" spans="1:173" s="12" customFormat="1" ht="16.5" customHeight="1">
      <c r="A74" s="383"/>
      <c r="B74" s="383"/>
      <c r="C74" s="383"/>
      <c r="D74" s="383"/>
      <c r="E74" s="383"/>
      <c r="F74" s="383"/>
      <c r="G74" s="383"/>
      <c r="H74" s="492"/>
      <c r="I74" s="383"/>
      <c r="J74" s="383"/>
      <c r="K74" s="383"/>
      <c r="L74" s="497"/>
      <c r="M74" s="383"/>
      <c r="N74" s="402"/>
      <c r="O74" s="402"/>
      <c r="P74" s="383"/>
      <c r="Q74" s="383"/>
      <c r="R74" s="347"/>
      <c r="S74" s="410"/>
      <c r="T74" s="214">
        <v>1</v>
      </c>
      <c r="U74" s="347"/>
      <c r="V74" s="347"/>
      <c r="W74" s="378"/>
      <c r="X74" s="331"/>
      <c r="Y74" s="16"/>
      <c r="Z74" s="353"/>
      <c r="AA74" s="342"/>
      <c r="AB74" s="525"/>
      <c r="AC74" s="353"/>
      <c r="AD74" s="347"/>
      <c r="AE74" s="525"/>
      <c r="AF74" s="353"/>
      <c r="AG74" s="347"/>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c r="BJ74" s="19"/>
      <c r="BK74" s="19"/>
      <c r="BL74" s="19"/>
      <c r="BM74" s="19"/>
      <c r="BN74" s="19"/>
      <c r="BO74" s="19"/>
      <c r="BP74" s="19"/>
      <c r="BQ74" s="19"/>
      <c r="BR74" s="19"/>
      <c r="BS74" s="19"/>
      <c r="BT74" s="19"/>
      <c r="BU74" s="19"/>
      <c r="BV74" s="19"/>
      <c r="BW74" s="19"/>
      <c r="BX74" s="19"/>
      <c r="BY74" s="19"/>
      <c r="BZ74" s="19"/>
      <c r="CA74" s="19"/>
      <c r="CB74" s="19"/>
      <c r="CC74" s="19"/>
      <c r="CD74" s="19"/>
      <c r="CE74" s="19"/>
      <c r="CF74" s="19"/>
      <c r="CG74" s="19"/>
      <c r="CH74" s="19"/>
      <c r="CI74" s="19"/>
      <c r="CJ74" s="19"/>
      <c r="CK74" s="19"/>
      <c r="CL74" s="19"/>
      <c r="CM74" s="19"/>
      <c r="CN74" s="19"/>
      <c r="CO74" s="19"/>
      <c r="CP74" s="19"/>
      <c r="CQ74" s="19"/>
      <c r="CR74" s="19"/>
      <c r="CS74" s="19"/>
      <c r="CT74" s="19"/>
      <c r="CU74" s="19"/>
      <c r="CV74" s="19"/>
      <c r="CW74" s="19"/>
      <c r="CX74" s="19"/>
      <c r="CY74" s="19"/>
      <c r="CZ74" s="19"/>
      <c r="DA74" s="19"/>
      <c r="DB74" s="19"/>
      <c r="DC74" s="19"/>
      <c r="DD74" s="19"/>
      <c r="DE74" s="19"/>
      <c r="DF74" s="19"/>
      <c r="DG74" s="19"/>
      <c r="DH74" s="19"/>
      <c r="DI74" s="19"/>
      <c r="DJ74" s="19"/>
      <c r="DK74" s="19"/>
      <c r="DL74" s="19"/>
      <c r="DM74" s="19"/>
      <c r="DN74" s="19"/>
      <c r="DO74" s="19"/>
      <c r="DP74" s="19"/>
      <c r="DQ74" s="19"/>
      <c r="DR74" s="19"/>
      <c r="DS74" s="19"/>
      <c r="DT74" s="19"/>
      <c r="DU74" s="19"/>
      <c r="DV74" s="19"/>
      <c r="DW74" s="19"/>
      <c r="DX74" s="19"/>
      <c r="DY74" s="19"/>
      <c r="DZ74" s="19"/>
      <c r="EA74" s="19"/>
      <c r="EB74" s="19"/>
      <c r="EC74" s="19"/>
      <c r="ED74" s="19"/>
      <c r="EE74" s="19"/>
      <c r="EF74" s="19"/>
      <c r="EG74" s="19"/>
      <c r="EH74" s="19"/>
      <c r="EI74" s="19"/>
      <c r="EJ74" s="19"/>
      <c r="EK74" s="19"/>
      <c r="EL74" s="19"/>
      <c r="EM74" s="19"/>
      <c r="EN74" s="19"/>
      <c r="EO74" s="19"/>
      <c r="EP74" s="19"/>
      <c r="EQ74" s="19"/>
      <c r="ER74" s="19"/>
      <c r="ES74" s="19"/>
      <c r="ET74" s="19"/>
      <c r="EU74" s="19"/>
      <c r="EV74" s="19"/>
      <c r="EW74" s="19"/>
      <c r="EX74" s="19"/>
      <c r="EY74" s="19"/>
      <c r="EZ74" s="19"/>
      <c r="FA74" s="19"/>
      <c r="FB74" s="19"/>
      <c r="FC74" s="19"/>
      <c r="FD74" s="19"/>
      <c r="FE74" s="19"/>
      <c r="FF74" s="19"/>
      <c r="FG74" s="19"/>
      <c r="FH74" s="19"/>
      <c r="FI74" s="19"/>
      <c r="FJ74" s="19"/>
      <c r="FK74" s="19"/>
      <c r="FL74" s="19"/>
      <c r="FM74" s="19"/>
      <c r="FN74" s="19"/>
      <c r="FO74" s="19"/>
      <c r="FP74" s="19"/>
      <c r="FQ74" s="19"/>
    </row>
    <row r="75" spans="1:173" s="12" customFormat="1" ht="60" customHeight="1">
      <c r="A75" s="405">
        <v>36</v>
      </c>
      <c r="B75" s="405" t="s">
        <v>110</v>
      </c>
      <c r="C75" s="405" t="s">
        <v>116</v>
      </c>
      <c r="D75" s="405" t="s">
        <v>115</v>
      </c>
      <c r="E75" s="405" t="s">
        <v>117</v>
      </c>
      <c r="F75" s="405" t="s">
        <v>20</v>
      </c>
      <c r="G75" s="405" t="s">
        <v>16</v>
      </c>
      <c r="H75" s="464" t="s">
        <v>16</v>
      </c>
      <c r="I75" s="405" t="s">
        <v>118</v>
      </c>
      <c r="J75" s="405" t="s">
        <v>53</v>
      </c>
      <c r="K75" s="405" t="s">
        <v>16</v>
      </c>
      <c r="L75" s="405" t="s">
        <v>17</v>
      </c>
      <c r="M75" s="405" t="s">
        <v>119</v>
      </c>
      <c r="N75" s="404" t="s">
        <v>372</v>
      </c>
      <c r="O75" s="404" t="s">
        <v>321</v>
      </c>
      <c r="P75" s="405" t="s">
        <v>334</v>
      </c>
      <c r="Q75" s="405" t="s">
        <v>371</v>
      </c>
      <c r="R75" s="346" t="s">
        <v>296</v>
      </c>
      <c r="S75" s="408" t="s">
        <v>411</v>
      </c>
      <c r="T75" s="214">
        <v>1</v>
      </c>
      <c r="U75" s="336">
        <v>0.25</v>
      </c>
      <c r="V75" s="336">
        <v>0.25</v>
      </c>
      <c r="W75" s="377" t="s">
        <v>833</v>
      </c>
      <c r="X75" s="330">
        <v>0.25</v>
      </c>
      <c r="Y75" s="16"/>
      <c r="Z75" s="330">
        <f>(X75+V75)</f>
        <v>0.5</v>
      </c>
      <c r="AA75" s="361" t="s">
        <v>1271</v>
      </c>
      <c r="AB75" s="514">
        <v>0.25</v>
      </c>
      <c r="AC75" s="330">
        <f>(AB75+Z75)</f>
        <v>0.75</v>
      </c>
      <c r="AD75" s="361" t="s">
        <v>1099</v>
      </c>
      <c r="AE75" s="531">
        <v>0.25</v>
      </c>
      <c r="AF75" s="533">
        <f>(AE75+AC75)</f>
        <v>1</v>
      </c>
      <c r="AG75" s="346" t="s">
        <v>1276</v>
      </c>
      <c r="AH75" s="19"/>
      <c r="AI75" s="19"/>
      <c r="AJ75" s="19"/>
      <c r="AK75" s="19"/>
      <c r="AL75" s="19"/>
      <c r="AM75" s="19"/>
      <c r="AN75" s="19"/>
      <c r="AO75" s="19"/>
      <c r="AP75" s="19"/>
      <c r="AQ75" s="19"/>
      <c r="AR75" s="19"/>
      <c r="AS75" s="19"/>
      <c r="AT75" s="19"/>
      <c r="AU75" s="19"/>
      <c r="AV75" s="19"/>
      <c r="AW75" s="19"/>
      <c r="AX75" s="19"/>
      <c r="AY75" s="19"/>
      <c r="AZ75" s="19"/>
      <c r="BA75" s="19"/>
      <c r="BB75" s="19"/>
      <c r="BC75" s="19"/>
      <c r="BD75" s="19"/>
      <c r="BE75" s="19"/>
      <c r="BF75" s="19"/>
      <c r="BG75" s="19"/>
      <c r="BH75" s="19"/>
      <c r="BI75" s="19"/>
      <c r="BJ75" s="19"/>
      <c r="BK75" s="19"/>
      <c r="BL75" s="19"/>
      <c r="BM75" s="19"/>
      <c r="BN75" s="19"/>
      <c r="BO75" s="19"/>
      <c r="BP75" s="19"/>
      <c r="BQ75" s="19"/>
      <c r="BR75" s="19"/>
      <c r="BS75" s="19"/>
      <c r="BT75" s="19"/>
      <c r="BU75" s="19"/>
      <c r="BV75" s="19"/>
      <c r="BW75" s="19"/>
      <c r="BX75" s="19"/>
      <c r="BY75" s="19"/>
      <c r="BZ75" s="19"/>
      <c r="CA75" s="19"/>
      <c r="CB75" s="19"/>
      <c r="CC75" s="19"/>
      <c r="CD75" s="19"/>
      <c r="CE75" s="19"/>
      <c r="CF75" s="19"/>
      <c r="CG75" s="19"/>
      <c r="CH75" s="19"/>
      <c r="CI75" s="19"/>
      <c r="CJ75" s="19"/>
      <c r="CK75" s="19"/>
      <c r="CL75" s="19"/>
      <c r="CM75" s="19"/>
      <c r="CN75" s="19"/>
      <c r="CO75" s="19"/>
      <c r="CP75" s="19"/>
      <c r="CQ75" s="19"/>
      <c r="CR75" s="19"/>
      <c r="CS75" s="19"/>
      <c r="CT75" s="19"/>
      <c r="CU75" s="19"/>
      <c r="CV75" s="19"/>
      <c r="CW75" s="19"/>
      <c r="CX75" s="19"/>
      <c r="CY75" s="19"/>
      <c r="CZ75" s="19"/>
      <c r="DA75" s="19"/>
      <c r="DB75" s="19"/>
      <c r="DC75" s="19"/>
      <c r="DD75" s="19"/>
      <c r="DE75" s="19"/>
      <c r="DF75" s="19"/>
      <c r="DG75" s="19"/>
      <c r="DH75" s="19"/>
      <c r="DI75" s="19"/>
      <c r="DJ75" s="19"/>
      <c r="DK75" s="19"/>
      <c r="DL75" s="19"/>
      <c r="DM75" s="19"/>
      <c r="DN75" s="19"/>
      <c r="DO75" s="19"/>
      <c r="DP75" s="19"/>
      <c r="DQ75" s="19"/>
      <c r="DR75" s="19"/>
      <c r="DS75" s="19"/>
      <c r="DT75" s="19"/>
      <c r="DU75" s="19"/>
      <c r="DV75" s="19"/>
      <c r="DW75" s="19"/>
      <c r="DX75" s="19"/>
      <c r="DY75" s="19"/>
      <c r="DZ75" s="19"/>
      <c r="EA75" s="19"/>
      <c r="EB75" s="19"/>
      <c r="EC75" s="19"/>
      <c r="ED75" s="19"/>
      <c r="EE75" s="19"/>
      <c r="EF75" s="19"/>
      <c r="EG75" s="19"/>
      <c r="EH75" s="19"/>
      <c r="EI75" s="19"/>
      <c r="EJ75" s="19"/>
      <c r="EK75" s="19"/>
      <c r="EL75" s="19"/>
      <c r="EM75" s="19"/>
      <c r="EN75" s="19"/>
      <c r="EO75" s="19"/>
      <c r="EP75" s="19"/>
      <c r="EQ75" s="19"/>
      <c r="ER75" s="19"/>
      <c r="ES75" s="19"/>
      <c r="ET75" s="19"/>
      <c r="EU75" s="19"/>
      <c r="EV75" s="19"/>
      <c r="EW75" s="19"/>
      <c r="EX75" s="19"/>
      <c r="EY75" s="19"/>
      <c r="EZ75" s="19"/>
      <c r="FA75" s="19"/>
      <c r="FB75" s="19"/>
      <c r="FC75" s="19"/>
      <c r="FD75" s="19"/>
      <c r="FE75" s="19"/>
      <c r="FF75" s="19"/>
      <c r="FG75" s="19"/>
      <c r="FH75" s="19"/>
      <c r="FI75" s="19"/>
      <c r="FJ75" s="19"/>
      <c r="FK75" s="19"/>
      <c r="FL75" s="19"/>
      <c r="FM75" s="19"/>
      <c r="FN75" s="19"/>
      <c r="FO75" s="19"/>
      <c r="FP75" s="19"/>
      <c r="FQ75" s="19"/>
    </row>
    <row r="76" spans="1:173" s="12" customFormat="1" ht="79.5" customHeight="1" thickBot="1">
      <c r="A76" s="383"/>
      <c r="B76" s="383"/>
      <c r="C76" s="383"/>
      <c r="D76" s="383"/>
      <c r="E76" s="383"/>
      <c r="F76" s="383"/>
      <c r="G76" s="383"/>
      <c r="H76" s="465"/>
      <c r="I76" s="383"/>
      <c r="J76" s="383"/>
      <c r="K76" s="383"/>
      <c r="L76" s="383"/>
      <c r="M76" s="383"/>
      <c r="N76" s="402"/>
      <c r="O76" s="402"/>
      <c r="P76" s="383"/>
      <c r="Q76" s="383"/>
      <c r="R76" s="347"/>
      <c r="S76" s="410"/>
      <c r="T76" s="214">
        <v>1</v>
      </c>
      <c r="U76" s="347"/>
      <c r="V76" s="347"/>
      <c r="W76" s="378"/>
      <c r="X76" s="331"/>
      <c r="Y76" s="16"/>
      <c r="Z76" s="337"/>
      <c r="AA76" s="362"/>
      <c r="AB76" s="515"/>
      <c r="AC76" s="337"/>
      <c r="AD76" s="362"/>
      <c r="AE76" s="532"/>
      <c r="AF76" s="534"/>
      <c r="AG76" s="347"/>
      <c r="AH76" s="19"/>
      <c r="AI76" s="19"/>
      <c r="AJ76" s="19"/>
      <c r="AK76" s="19"/>
      <c r="AL76" s="19"/>
      <c r="AM76" s="19"/>
      <c r="AN76" s="19"/>
      <c r="AO76" s="19"/>
      <c r="AP76" s="19"/>
      <c r="AQ76" s="19"/>
      <c r="AR76" s="19"/>
      <c r="AS76" s="19"/>
      <c r="AT76" s="19"/>
      <c r="AU76" s="19"/>
      <c r="AV76" s="19"/>
      <c r="AW76" s="19"/>
      <c r="AX76" s="19"/>
      <c r="AY76" s="19"/>
      <c r="AZ76" s="19"/>
      <c r="BA76" s="19"/>
      <c r="BB76" s="19"/>
      <c r="BC76" s="19"/>
      <c r="BD76" s="19"/>
      <c r="BE76" s="19"/>
      <c r="BF76" s="19"/>
      <c r="BG76" s="19"/>
      <c r="BH76" s="19"/>
      <c r="BI76" s="19"/>
      <c r="BJ76" s="19"/>
      <c r="BK76" s="19"/>
      <c r="BL76" s="19"/>
      <c r="BM76" s="19"/>
      <c r="BN76" s="19"/>
      <c r="BO76" s="19"/>
      <c r="BP76" s="19"/>
      <c r="BQ76" s="19"/>
      <c r="BR76" s="19"/>
      <c r="BS76" s="19"/>
      <c r="BT76" s="19"/>
      <c r="BU76" s="19"/>
      <c r="BV76" s="19"/>
      <c r="BW76" s="19"/>
      <c r="BX76" s="19"/>
      <c r="BY76" s="19"/>
      <c r="BZ76" s="19"/>
      <c r="CA76" s="19"/>
      <c r="CB76" s="19"/>
      <c r="CC76" s="19"/>
      <c r="CD76" s="19"/>
      <c r="CE76" s="19"/>
      <c r="CF76" s="19"/>
      <c r="CG76" s="19"/>
      <c r="CH76" s="19"/>
      <c r="CI76" s="19"/>
      <c r="CJ76" s="19"/>
      <c r="CK76" s="19"/>
      <c r="CL76" s="19"/>
      <c r="CM76" s="19"/>
      <c r="CN76" s="19"/>
      <c r="CO76" s="19"/>
      <c r="CP76" s="19"/>
      <c r="CQ76" s="19"/>
      <c r="CR76" s="19"/>
      <c r="CS76" s="19"/>
      <c r="CT76" s="19"/>
      <c r="CU76" s="19"/>
      <c r="CV76" s="19"/>
      <c r="CW76" s="19"/>
      <c r="CX76" s="19"/>
      <c r="CY76" s="19"/>
      <c r="CZ76" s="19"/>
      <c r="DA76" s="19"/>
      <c r="DB76" s="19"/>
      <c r="DC76" s="19"/>
      <c r="DD76" s="19"/>
      <c r="DE76" s="19"/>
      <c r="DF76" s="19"/>
      <c r="DG76" s="19"/>
      <c r="DH76" s="19"/>
      <c r="DI76" s="19"/>
      <c r="DJ76" s="19"/>
      <c r="DK76" s="19"/>
      <c r="DL76" s="19"/>
      <c r="DM76" s="19"/>
      <c r="DN76" s="19"/>
      <c r="DO76" s="19"/>
      <c r="DP76" s="19"/>
      <c r="DQ76" s="19"/>
      <c r="DR76" s="19"/>
      <c r="DS76" s="19"/>
      <c r="DT76" s="19"/>
      <c r="DU76" s="19"/>
      <c r="DV76" s="19"/>
      <c r="DW76" s="19"/>
      <c r="DX76" s="19"/>
      <c r="DY76" s="19"/>
      <c r="DZ76" s="19"/>
      <c r="EA76" s="19"/>
      <c r="EB76" s="19"/>
      <c r="EC76" s="19"/>
      <c r="ED76" s="19"/>
      <c r="EE76" s="19"/>
      <c r="EF76" s="19"/>
      <c r="EG76" s="19"/>
      <c r="EH76" s="19"/>
      <c r="EI76" s="19"/>
      <c r="EJ76" s="19"/>
      <c r="EK76" s="19"/>
      <c r="EL76" s="19"/>
      <c r="EM76" s="19"/>
      <c r="EN76" s="19"/>
      <c r="EO76" s="19"/>
      <c r="EP76" s="19"/>
      <c r="EQ76" s="19"/>
      <c r="ER76" s="19"/>
      <c r="ES76" s="19"/>
      <c r="ET76" s="19"/>
      <c r="EU76" s="19"/>
      <c r="EV76" s="19"/>
      <c r="EW76" s="19"/>
      <c r="EX76" s="19"/>
      <c r="EY76" s="19"/>
      <c r="EZ76" s="19"/>
      <c r="FA76" s="19"/>
      <c r="FB76" s="19"/>
      <c r="FC76" s="19"/>
      <c r="FD76" s="19"/>
      <c r="FE76" s="19"/>
      <c r="FF76" s="19"/>
      <c r="FG76" s="19"/>
      <c r="FH76" s="19"/>
      <c r="FI76" s="19"/>
      <c r="FJ76" s="19"/>
      <c r="FK76" s="19"/>
      <c r="FL76" s="19"/>
      <c r="FM76" s="19"/>
      <c r="FN76" s="19"/>
      <c r="FO76" s="19"/>
      <c r="FP76" s="19"/>
      <c r="FQ76" s="19"/>
    </row>
    <row r="77" spans="1:173" s="12" customFormat="1" ht="184.5" customHeight="1">
      <c r="A77" s="405">
        <v>37</v>
      </c>
      <c r="B77" s="405" t="s">
        <v>110</v>
      </c>
      <c r="C77" s="405" t="s">
        <v>116</v>
      </c>
      <c r="D77" s="405" t="s">
        <v>107</v>
      </c>
      <c r="E77" s="405" t="s">
        <v>120</v>
      </c>
      <c r="F77" s="405" t="s">
        <v>20</v>
      </c>
      <c r="G77" s="405" t="s">
        <v>13</v>
      </c>
      <c r="H77" s="461" t="s">
        <v>170</v>
      </c>
      <c r="I77" s="405" t="s">
        <v>121</v>
      </c>
      <c r="J77" s="405" t="s">
        <v>53</v>
      </c>
      <c r="K77" s="405" t="s">
        <v>13</v>
      </c>
      <c r="L77" s="405" t="s">
        <v>17</v>
      </c>
      <c r="M77" s="405" t="s">
        <v>24</v>
      </c>
      <c r="N77" s="404" t="s">
        <v>370</v>
      </c>
      <c r="O77" s="404" t="s">
        <v>375</v>
      </c>
      <c r="P77" s="405" t="s">
        <v>334</v>
      </c>
      <c r="Q77" s="405" t="s">
        <v>376</v>
      </c>
      <c r="R77" s="346" t="s">
        <v>296</v>
      </c>
      <c r="S77" s="408" t="s">
        <v>412</v>
      </c>
      <c r="T77" s="214">
        <v>1</v>
      </c>
      <c r="U77" s="336">
        <v>0.25</v>
      </c>
      <c r="V77" s="336">
        <v>0.25</v>
      </c>
      <c r="W77" s="377" t="s">
        <v>910</v>
      </c>
      <c r="X77" s="330">
        <v>0.25</v>
      </c>
      <c r="Y77" s="16"/>
      <c r="Z77" s="330">
        <f>(V77+X77)</f>
        <v>0.5</v>
      </c>
      <c r="AA77" s="346" t="s">
        <v>1100</v>
      </c>
      <c r="AB77" s="516">
        <v>0.25</v>
      </c>
      <c r="AC77" s="330">
        <f>(AB77+Z77)</f>
        <v>0.75</v>
      </c>
      <c r="AD77" s="371" t="s">
        <v>1101</v>
      </c>
      <c r="AE77" s="516">
        <v>0.25</v>
      </c>
      <c r="AF77" s="330">
        <f>(AE77+AC77)</f>
        <v>1</v>
      </c>
      <c r="AG77" s="371" t="s">
        <v>1275</v>
      </c>
      <c r="AH77" s="19"/>
      <c r="AI77" s="19"/>
      <c r="AJ77" s="19"/>
      <c r="AK77" s="19"/>
      <c r="AL77" s="19"/>
      <c r="AM77" s="19"/>
      <c r="AN77" s="19"/>
      <c r="AO77" s="19"/>
      <c r="AP77" s="19"/>
      <c r="AQ77" s="19"/>
      <c r="AR77" s="19"/>
      <c r="AS77" s="19"/>
      <c r="AT77" s="19"/>
      <c r="AU77" s="19"/>
      <c r="AV77" s="19"/>
      <c r="AW77" s="19"/>
      <c r="AX77" s="19"/>
      <c r="AY77" s="19"/>
      <c r="AZ77" s="19"/>
      <c r="BA77" s="19"/>
      <c r="BB77" s="19"/>
      <c r="BC77" s="19"/>
      <c r="BD77" s="19"/>
      <c r="BE77" s="19"/>
      <c r="BF77" s="19"/>
      <c r="BG77" s="19"/>
      <c r="BH77" s="19"/>
      <c r="BI77" s="19"/>
      <c r="BJ77" s="19"/>
      <c r="BK77" s="19"/>
      <c r="BL77" s="19"/>
      <c r="BM77" s="19"/>
      <c r="BN77" s="19"/>
      <c r="BO77" s="19"/>
      <c r="BP77" s="19"/>
      <c r="BQ77" s="19"/>
      <c r="BR77" s="19"/>
      <c r="BS77" s="19"/>
      <c r="BT77" s="19"/>
      <c r="BU77" s="19"/>
      <c r="BV77" s="19"/>
      <c r="BW77" s="19"/>
      <c r="BX77" s="19"/>
      <c r="BY77" s="19"/>
      <c r="BZ77" s="19"/>
      <c r="CA77" s="19"/>
      <c r="CB77" s="19"/>
      <c r="CC77" s="19"/>
      <c r="CD77" s="19"/>
      <c r="CE77" s="19"/>
      <c r="CF77" s="19"/>
      <c r="CG77" s="19"/>
      <c r="CH77" s="19"/>
      <c r="CI77" s="19"/>
      <c r="CJ77" s="19"/>
      <c r="CK77" s="19"/>
      <c r="CL77" s="19"/>
      <c r="CM77" s="19"/>
      <c r="CN77" s="19"/>
      <c r="CO77" s="19"/>
      <c r="CP77" s="19"/>
      <c r="CQ77" s="19"/>
      <c r="CR77" s="19"/>
      <c r="CS77" s="19"/>
      <c r="CT77" s="19"/>
      <c r="CU77" s="19"/>
      <c r="CV77" s="19"/>
      <c r="CW77" s="19"/>
      <c r="CX77" s="19"/>
      <c r="CY77" s="19"/>
      <c r="CZ77" s="19"/>
      <c r="DA77" s="19"/>
      <c r="DB77" s="19"/>
      <c r="DC77" s="19"/>
      <c r="DD77" s="19"/>
      <c r="DE77" s="19"/>
      <c r="DF77" s="19"/>
      <c r="DG77" s="19"/>
      <c r="DH77" s="19"/>
      <c r="DI77" s="19"/>
      <c r="DJ77" s="19"/>
      <c r="DK77" s="19"/>
      <c r="DL77" s="19"/>
      <c r="DM77" s="19"/>
      <c r="DN77" s="19"/>
      <c r="DO77" s="19"/>
      <c r="DP77" s="19"/>
      <c r="DQ77" s="19"/>
      <c r="DR77" s="19"/>
      <c r="DS77" s="19"/>
      <c r="DT77" s="19"/>
      <c r="DU77" s="19"/>
      <c r="DV77" s="19"/>
      <c r="DW77" s="19"/>
      <c r="DX77" s="19"/>
      <c r="DY77" s="19"/>
      <c r="DZ77" s="19"/>
      <c r="EA77" s="19"/>
      <c r="EB77" s="19"/>
      <c r="EC77" s="19"/>
      <c r="ED77" s="19"/>
      <c r="EE77" s="19"/>
      <c r="EF77" s="19"/>
      <c r="EG77" s="19"/>
      <c r="EH77" s="19"/>
      <c r="EI77" s="19"/>
      <c r="EJ77" s="19"/>
      <c r="EK77" s="19"/>
      <c r="EL77" s="19"/>
      <c r="EM77" s="19"/>
      <c r="EN77" s="19"/>
      <c r="EO77" s="19"/>
      <c r="EP77" s="19"/>
      <c r="EQ77" s="19"/>
      <c r="ER77" s="19"/>
      <c r="ES77" s="19"/>
      <c r="ET77" s="19"/>
      <c r="EU77" s="19"/>
      <c r="EV77" s="19"/>
      <c r="EW77" s="19"/>
      <c r="EX77" s="19"/>
      <c r="EY77" s="19"/>
      <c r="EZ77" s="19"/>
      <c r="FA77" s="19"/>
      <c r="FB77" s="19"/>
      <c r="FC77" s="19"/>
      <c r="FD77" s="19"/>
      <c r="FE77" s="19"/>
      <c r="FF77" s="19"/>
      <c r="FG77" s="19"/>
      <c r="FH77" s="19"/>
      <c r="FI77" s="19"/>
      <c r="FJ77" s="19"/>
      <c r="FK77" s="19"/>
      <c r="FL77" s="19"/>
      <c r="FM77" s="19"/>
      <c r="FN77" s="19"/>
      <c r="FO77" s="19"/>
      <c r="FP77" s="19"/>
      <c r="FQ77" s="19"/>
    </row>
    <row r="78" spans="1:173" s="12" customFormat="1" ht="135.75" customHeight="1">
      <c r="A78" s="383"/>
      <c r="B78" s="383"/>
      <c r="C78" s="383"/>
      <c r="D78" s="383"/>
      <c r="E78" s="383"/>
      <c r="F78" s="383"/>
      <c r="G78" s="383"/>
      <c r="H78" s="495"/>
      <c r="I78" s="383"/>
      <c r="J78" s="383"/>
      <c r="K78" s="383"/>
      <c r="L78" s="383"/>
      <c r="M78" s="383"/>
      <c r="N78" s="402"/>
      <c r="O78" s="402"/>
      <c r="P78" s="383"/>
      <c r="Q78" s="383"/>
      <c r="R78" s="347"/>
      <c r="S78" s="410"/>
      <c r="T78" s="214">
        <v>1</v>
      </c>
      <c r="U78" s="347"/>
      <c r="V78" s="347"/>
      <c r="W78" s="378"/>
      <c r="X78" s="337"/>
      <c r="Y78" s="16"/>
      <c r="Z78" s="337"/>
      <c r="AA78" s="347"/>
      <c r="AB78" s="517"/>
      <c r="AC78" s="337"/>
      <c r="AD78" s="371"/>
      <c r="AE78" s="517"/>
      <c r="AF78" s="337"/>
      <c r="AG78" s="371"/>
      <c r="AH78" s="19"/>
      <c r="AI78" s="19"/>
      <c r="AJ78" s="19"/>
      <c r="AK78" s="19"/>
      <c r="AL78" s="19"/>
      <c r="AM78" s="19"/>
      <c r="AN78" s="19"/>
      <c r="AO78" s="19"/>
      <c r="AP78" s="19"/>
      <c r="AQ78" s="19"/>
      <c r="AR78" s="19"/>
      <c r="AS78" s="19"/>
      <c r="AT78" s="19"/>
      <c r="AU78" s="19"/>
      <c r="AV78" s="19"/>
      <c r="AW78" s="19"/>
      <c r="AX78" s="19"/>
      <c r="AY78" s="19"/>
      <c r="AZ78" s="19"/>
      <c r="BA78" s="19"/>
      <c r="BB78" s="19"/>
      <c r="BC78" s="19"/>
      <c r="BD78" s="19"/>
      <c r="BE78" s="19"/>
      <c r="BF78" s="19"/>
      <c r="BG78" s="19"/>
      <c r="BH78" s="19"/>
      <c r="BI78" s="19"/>
      <c r="BJ78" s="19"/>
      <c r="BK78" s="19"/>
      <c r="BL78" s="19"/>
      <c r="BM78" s="19"/>
      <c r="BN78" s="19"/>
      <c r="BO78" s="19"/>
      <c r="BP78" s="19"/>
      <c r="BQ78" s="19"/>
      <c r="BR78" s="19"/>
      <c r="BS78" s="19"/>
      <c r="BT78" s="19"/>
      <c r="BU78" s="19"/>
      <c r="BV78" s="19"/>
      <c r="BW78" s="19"/>
      <c r="BX78" s="19"/>
      <c r="BY78" s="19"/>
      <c r="BZ78" s="19"/>
      <c r="CA78" s="19"/>
      <c r="CB78" s="19"/>
      <c r="CC78" s="19"/>
      <c r="CD78" s="19"/>
      <c r="CE78" s="19"/>
      <c r="CF78" s="19"/>
      <c r="CG78" s="19"/>
      <c r="CH78" s="19"/>
      <c r="CI78" s="19"/>
      <c r="CJ78" s="19"/>
      <c r="CK78" s="19"/>
      <c r="CL78" s="19"/>
      <c r="CM78" s="19"/>
      <c r="CN78" s="19"/>
      <c r="CO78" s="19"/>
      <c r="CP78" s="19"/>
      <c r="CQ78" s="19"/>
      <c r="CR78" s="19"/>
      <c r="CS78" s="19"/>
      <c r="CT78" s="19"/>
      <c r="CU78" s="19"/>
      <c r="CV78" s="19"/>
      <c r="CW78" s="19"/>
      <c r="CX78" s="19"/>
      <c r="CY78" s="19"/>
      <c r="CZ78" s="19"/>
      <c r="DA78" s="19"/>
      <c r="DB78" s="19"/>
      <c r="DC78" s="19"/>
      <c r="DD78" s="19"/>
      <c r="DE78" s="19"/>
      <c r="DF78" s="19"/>
      <c r="DG78" s="19"/>
      <c r="DH78" s="19"/>
      <c r="DI78" s="19"/>
      <c r="DJ78" s="19"/>
      <c r="DK78" s="19"/>
      <c r="DL78" s="19"/>
      <c r="DM78" s="19"/>
      <c r="DN78" s="19"/>
      <c r="DO78" s="19"/>
      <c r="DP78" s="19"/>
      <c r="DQ78" s="19"/>
      <c r="DR78" s="19"/>
      <c r="DS78" s="19"/>
      <c r="DT78" s="19"/>
      <c r="DU78" s="19"/>
      <c r="DV78" s="19"/>
      <c r="DW78" s="19"/>
      <c r="DX78" s="19"/>
      <c r="DY78" s="19"/>
      <c r="DZ78" s="19"/>
      <c r="EA78" s="19"/>
      <c r="EB78" s="19"/>
      <c r="EC78" s="19"/>
      <c r="ED78" s="19"/>
      <c r="EE78" s="19"/>
      <c r="EF78" s="19"/>
      <c r="EG78" s="19"/>
      <c r="EH78" s="19"/>
      <c r="EI78" s="19"/>
      <c r="EJ78" s="19"/>
      <c r="EK78" s="19"/>
      <c r="EL78" s="19"/>
      <c r="EM78" s="19"/>
      <c r="EN78" s="19"/>
      <c r="EO78" s="19"/>
      <c r="EP78" s="19"/>
      <c r="EQ78" s="19"/>
      <c r="ER78" s="19"/>
      <c r="ES78" s="19"/>
      <c r="ET78" s="19"/>
      <c r="EU78" s="19"/>
      <c r="EV78" s="19"/>
      <c r="EW78" s="19"/>
      <c r="EX78" s="19"/>
      <c r="EY78" s="19"/>
      <c r="EZ78" s="19"/>
      <c r="FA78" s="19"/>
      <c r="FB78" s="19"/>
      <c r="FC78" s="19"/>
      <c r="FD78" s="19"/>
      <c r="FE78" s="19"/>
      <c r="FF78" s="19"/>
      <c r="FG78" s="19"/>
      <c r="FH78" s="19"/>
      <c r="FI78" s="19"/>
      <c r="FJ78" s="19"/>
      <c r="FK78" s="19"/>
      <c r="FL78" s="19"/>
      <c r="FM78" s="19"/>
      <c r="FN78" s="19"/>
      <c r="FO78" s="19"/>
      <c r="FP78" s="19"/>
      <c r="FQ78" s="19"/>
    </row>
    <row r="79" spans="1:173" s="12" customFormat="1" ht="162.75" customHeight="1">
      <c r="A79" s="405">
        <v>38</v>
      </c>
      <c r="B79" s="405" t="s">
        <v>943</v>
      </c>
      <c r="C79" s="405" t="s">
        <v>124</v>
      </c>
      <c r="D79" s="405" t="s">
        <v>123</v>
      </c>
      <c r="E79" s="405" t="s">
        <v>125</v>
      </c>
      <c r="F79" s="405" t="s">
        <v>20</v>
      </c>
      <c r="G79" s="405" t="s">
        <v>16</v>
      </c>
      <c r="H79" s="464" t="s">
        <v>16</v>
      </c>
      <c r="I79" s="405" t="s">
        <v>126</v>
      </c>
      <c r="J79" s="405" t="s">
        <v>23</v>
      </c>
      <c r="K79" s="405" t="s">
        <v>16</v>
      </c>
      <c r="L79" s="405" t="s">
        <v>17</v>
      </c>
      <c r="M79" s="405" t="s">
        <v>24</v>
      </c>
      <c r="N79" s="404" t="s">
        <v>248</v>
      </c>
      <c r="O79" s="404" t="s">
        <v>320</v>
      </c>
      <c r="P79" s="405" t="s">
        <v>334</v>
      </c>
      <c r="Q79" s="405" t="s">
        <v>368</v>
      </c>
      <c r="R79" s="405" t="s">
        <v>297</v>
      </c>
      <c r="S79" s="414" t="s">
        <v>413</v>
      </c>
      <c r="T79" s="226">
        <v>1</v>
      </c>
      <c r="U79" s="400">
        <v>0.25</v>
      </c>
      <c r="V79" s="400">
        <v>0.25</v>
      </c>
      <c r="W79" s="380" t="s">
        <v>944</v>
      </c>
      <c r="X79" s="330">
        <v>0.25</v>
      </c>
      <c r="Y79" s="330"/>
      <c r="Z79" s="330">
        <f>(X79+V79)</f>
        <v>0.5</v>
      </c>
      <c r="AA79" s="371" t="s">
        <v>1016</v>
      </c>
      <c r="AB79" s="336">
        <v>0.25</v>
      </c>
      <c r="AC79" s="330">
        <f>(AB79+Z79)</f>
        <v>0.75</v>
      </c>
      <c r="AD79" s="371" t="s">
        <v>1041</v>
      </c>
      <c r="AE79" s="336">
        <v>0.25</v>
      </c>
      <c r="AF79" s="330">
        <f>(AE79+AC79)</f>
        <v>1</v>
      </c>
      <c r="AG79" s="371" t="s">
        <v>1264</v>
      </c>
      <c r="AH79" s="19"/>
      <c r="AI79" s="19"/>
      <c r="AJ79" s="19"/>
      <c r="AK79" s="19"/>
      <c r="AL79" s="19"/>
      <c r="AM79" s="19"/>
      <c r="AN79" s="19"/>
      <c r="AO79" s="19"/>
      <c r="AP79" s="19"/>
      <c r="AQ79" s="19"/>
      <c r="AR79" s="19"/>
      <c r="AS79" s="19"/>
      <c r="AT79" s="19"/>
      <c r="AU79" s="19"/>
      <c r="AV79" s="19"/>
      <c r="AW79" s="19"/>
      <c r="AX79" s="19"/>
      <c r="AY79" s="19"/>
      <c r="AZ79" s="19"/>
      <c r="BA79" s="19"/>
      <c r="BB79" s="19"/>
      <c r="BC79" s="19"/>
      <c r="BD79" s="19"/>
      <c r="BE79" s="19"/>
      <c r="BF79" s="19"/>
      <c r="BG79" s="19"/>
      <c r="BH79" s="19"/>
      <c r="BI79" s="19"/>
      <c r="BJ79" s="19"/>
      <c r="BK79" s="19"/>
      <c r="BL79" s="19"/>
      <c r="BM79" s="19"/>
      <c r="BN79" s="19"/>
      <c r="BO79" s="19"/>
      <c r="BP79" s="19"/>
      <c r="BQ79" s="19"/>
      <c r="BR79" s="19"/>
      <c r="BS79" s="19"/>
      <c r="BT79" s="19"/>
      <c r="BU79" s="19"/>
      <c r="BV79" s="19"/>
      <c r="BW79" s="19"/>
      <c r="BX79" s="19"/>
      <c r="BY79" s="19"/>
      <c r="BZ79" s="19"/>
      <c r="CA79" s="19"/>
      <c r="CB79" s="19"/>
      <c r="CC79" s="19"/>
      <c r="CD79" s="19"/>
      <c r="CE79" s="19"/>
      <c r="CF79" s="19"/>
      <c r="CG79" s="19"/>
      <c r="CH79" s="19"/>
      <c r="CI79" s="19"/>
      <c r="CJ79" s="19"/>
      <c r="CK79" s="19"/>
      <c r="CL79" s="19"/>
      <c r="CM79" s="19"/>
      <c r="CN79" s="19"/>
      <c r="CO79" s="19"/>
      <c r="CP79" s="19"/>
      <c r="CQ79" s="19"/>
      <c r="CR79" s="19"/>
      <c r="CS79" s="19"/>
      <c r="CT79" s="19"/>
      <c r="CU79" s="19"/>
      <c r="CV79" s="19"/>
      <c r="CW79" s="19"/>
      <c r="CX79" s="19"/>
      <c r="CY79" s="19"/>
      <c r="CZ79" s="19"/>
      <c r="DA79" s="19"/>
      <c r="DB79" s="19"/>
      <c r="DC79" s="19"/>
      <c r="DD79" s="19"/>
      <c r="DE79" s="19"/>
      <c r="DF79" s="19"/>
      <c r="DG79" s="19"/>
      <c r="DH79" s="19"/>
      <c r="DI79" s="19"/>
      <c r="DJ79" s="19"/>
      <c r="DK79" s="19"/>
      <c r="DL79" s="19"/>
      <c r="DM79" s="19"/>
      <c r="DN79" s="19"/>
      <c r="DO79" s="19"/>
      <c r="DP79" s="19"/>
      <c r="DQ79" s="19"/>
      <c r="DR79" s="19"/>
      <c r="DS79" s="19"/>
      <c r="DT79" s="19"/>
      <c r="DU79" s="19"/>
      <c r="DV79" s="19"/>
      <c r="DW79" s="19"/>
      <c r="DX79" s="19"/>
      <c r="DY79" s="19"/>
      <c r="DZ79" s="19"/>
      <c r="EA79" s="19"/>
      <c r="EB79" s="19"/>
      <c r="EC79" s="19"/>
      <c r="ED79" s="19"/>
      <c r="EE79" s="19"/>
      <c r="EF79" s="19"/>
      <c r="EG79" s="19"/>
      <c r="EH79" s="19"/>
      <c r="EI79" s="19"/>
      <c r="EJ79" s="19"/>
      <c r="EK79" s="19"/>
      <c r="EL79" s="19"/>
      <c r="EM79" s="19"/>
      <c r="EN79" s="19"/>
      <c r="EO79" s="19"/>
      <c r="EP79" s="19"/>
      <c r="EQ79" s="19"/>
      <c r="ER79" s="19"/>
      <c r="ES79" s="19"/>
      <c r="ET79" s="19"/>
      <c r="EU79" s="19"/>
      <c r="EV79" s="19"/>
      <c r="EW79" s="19"/>
      <c r="EX79" s="19"/>
      <c r="EY79" s="19"/>
      <c r="EZ79" s="19"/>
      <c r="FA79" s="19"/>
      <c r="FB79" s="19"/>
      <c r="FC79" s="19"/>
      <c r="FD79" s="19"/>
      <c r="FE79" s="19"/>
      <c r="FF79" s="19"/>
      <c r="FG79" s="19"/>
      <c r="FH79" s="19"/>
      <c r="FI79" s="19"/>
      <c r="FJ79" s="19"/>
      <c r="FK79" s="19"/>
      <c r="FL79" s="19"/>
      <c r="FM79" s="19"/>
      <c r="FN79" s="19"/>
      <c r="FO79" s="19"/>
      <c r="FP79" s="19"/>
      <c r="FQ79" s="19"/>
    </row>
    <row r="80" spans="1:173" s="12" customFormat="1" ht="66" customHeight="1">
      <c r="A80" s="385"/>
      <c r="B80" s="385"/>
      <c r="C80" s="385"/>
      <c r="D80" s="385"/>
      <c r="E80" s="385"/>
      <c r="F80" s="385"/>
      <c r="G80" s="385"/>
      <c r="H80" s="496"/>
      <c r="I80" s="385"/>
      <c r="J80" s="385"/>
      <c r="K80" s="385"/>
      <c r="L80" s="385"/>
      <c r="M80" s="385"/>
      <c r="N80" s="403"/>
      <c r="O80" s="403"/>
      <c r="P80" s="385"/>
      <c r="Q80" s="385"/>
      <c r="R80" s="385"/>
      <c r="S80" s="409"/>
      <c r="T80" s="226">
        <v>1</v>
      </c>
      <c r="U80" s="371"/>
      <c r="V80" s="371"/>
      <c r="W80" s="380"/>
      <c r="X80" s="352"/>
      <c r="Y80" s="331"/>
      <c r="Z80" s="343"/>
      <c r="AA80" s="371"/>
      <c r="AB80" s="357"/>
      <c r="AC80" s="343"/>
      <c r="AD80" s="371"/>
      <c r="AE80" s="357"/>
      <c r="AF80" s="343"/>
      <c r="AG80" s="371"/>
      <c r="AH80" s="19"/>
      <c r="AI80" s="19"/>
      <c r="AJ80" s="19"/>
      <c r="AK80" s="19"/>
      <c r="AL80" s="19"/>
      <c r="AM80" s="19"/>
      <c r="AN80" s="19"/>
      <c r="AO80" s="19"/>
      <c r="AP80" s="19"/>
      <c r="AQ80" s="19"/>
      <c r="AR80" s="19"/>
      <c r="AS80" s="19"/>
      <c r="AT80" s="19"/>
      <c r="AU80" s="19"/>
      <c r="AV80" s="19"/>
      <c r="AW80" s="19"/>
      <c r="AX80" s="19"/>
      <c r="AY80" s="19"/>
      <c r="AZ80" s="19"/>
      <c r="BA80" s="19"/>
      <c r="BB80" s="19"/>
      <c r="BC80" s="19"/>
      <c r="BD80" s="19"/>
      <c r="BE80" s="19"/>
      <c r="BF80" s="19"/>
      <c r="BG80" s="19"/>
      <c r="BH80" s="19"/>
      <c r="BI80" s="19"/>
      <c r="BJ80" s="19"/>
      <c r="BK80" s="19"/>
      <c r="BL80" s="19"/>
      <c r="BM80" s="19"/>
      <c r="BN80" s="19"/>
      <c r="BO80" s="19"/>
      <c r="BP80" s="19"/>
      <c r="BQ80" s="19"/>
      <c r="BR80" s="19"/>
      <c r="BS80" s="19"/>
      <c r="BT80" s="19"/>
      <c r="BU80" s="19"/>
      <c r="BV80" s="19"/>
      <c r="BW80" s="19"/>
      <c r="BX80" s="19"/>
      <c r="BY80" s="19"/>
      <c r="BZ80" s="19"/>
      <c r="CA80" s="19"/>
      <c r="CB80" s="19"/>
      <c r="CC80" s="19"/>
      <c r="CD80" s="19"/>
      <c r="CE80" s="19"/>
      <c r="CF80" s="19"/>
      <c r="CG80" s="19"/>
      <c r="CH80" s="19"/>
      <c r="CI80" s="19"/>
      <c r="CJ80" s="19"/>
      <c r="CK80" s="19"/>
      <c r="CL80" s="19"/>
      <c r="CM80" s="19"/>
      <c r="CN80" s="19"/>
      <c r="CO80" s="19"/>
      <c r="CP80" s="19"/>
      <c r="CQ80" s="19"/>
      <c r="CR80" s="19"/>
      <c r="CS80" s="19"/>
      <c r="CT80" s="19"/>
      <c r="CU80" s="19"/>
      <c r="CV80" s="19"/>
      <c r="CW80" s="19"/>
      <c r="CX80" s="19"/>
      <c r="CY80" s="19"/>
      <c r="CZ80" s="19"/>
      <c r="DA80" s="19"/>
      <c r="DB80" s="19"/>
      <c r="DC80" s="19"/>
      <c r="DD80" s="19"/>
      <c r="DE80" s="19"/>
      <c r="DF80" s="19"/>
      <c r="DG80" s="19"/>
      <c r="DH80" s="19"/>
      <c r="DI80" s="19"/>
      <c r="DJ80" s="19"/>
      <c r="DK80" s="19"/>
      <c r="DL80" s="19"/>
      <c r="DM80" s="19"/>
      <c r="DN80" s="19"/>
      <c r="DO80" s="19"/>
      <c r="DP80" s="19"/>
      <c r="DQ80" s="19"/>
      <c r="DR80" s="19"/>
      <c r="DS80" s="19"/>
      <c r="DT80" s="19"/>
      <c r="DU80" s="19"/>
      <c r="DV80" s="19"/>
      <c r="DW80" s="19"/>
      <c r="DX80" s="19"/>
      <c r="DY80" s="19"/>
      <c r="DZ80" s="19"/>
      <c r="EA80" s="19"/>
      <c r="EB80" s="19"/>
      <c r="EC80" s="19"/>
      <c r="ED80" s="19"/>
      <c r="EE80" s="19"/>
      <c r="EF80" s="19"/>
      <c r="EG80" s="19"/>
      <c r="EH80" s="19"/>
      <c r="EI80" s="19"/>
      <c r="EJ80" s="19"/>
      <c r="EK80" s="19"/>
      <c r="EL80" s="19"/>
      <c r="EM80" s="19"/>
      <c r="EN80" s="19"/>
      <c r="EO80" s="19"/>
      <c r="EP80" s="19"/>
      <c r="EQ80" s="19"/>
      <c r="ER80" s="19"/>
      <c r="ES80" s="19"/>
      <c r="ET80" s="19"/>
      <c r="EU80" s="19"/>
      <c r="EV80" s="19"/>
      <c r="EW80" s="19"/>
      <c r="EX80" s="19"/>
      <c r="EY80" s="19"/>
      <c r="EZ80" s="19"/>
      <c r="FA80" s="19"/>
      <c r="FB80" s="19"/>
      <c r="FC80" s="19"/>
      <c r="FD80" s="19"/>
      <c r="FE80" s="19"/>
      <c r="FF80" s="19"/>
      <c r="FG80" s="19"/>
      <c r="FH80" s="19"/>
      <c r="FI80" s="19"/>
      <c r="FJ80" s="19"/>
      <c r="FK80" s="19"/>
      <c r="FL80" s="19"/>
      <c r="FM80" s="19"/>
      <c r="FN80" s="19"/>
      <c r="FO80" s="19"/>
      <c r="FP80" s="19"/>
      <c r="FQ80" s="19"/>
    </row>
    <row r="81" spans="1:173" s="12" customFormat="1" ht="110.25" customHeight="1">
      <c r="A81" s="385"/>
      <c r="B81" s="385"/>
      <c r="C81" s="385"/>
      <c r="D81" s="385"/>
      <c r="E81" s="385"/>
      <c r="F81" s="385"/>
      <c r="G81" s="385"/>
      <c r="H81" s="496"/>
      <c r="I81" s="385"/>
      <c r="J81" s="385"/>
      <c r="K81" s="385"/>
      <c r="L81" s="385"/>
      <c r="M81" s="385"/>
      <c r="N81" s="403"/>
      <c r="O81" s="403"/>
      <c r="P81" s="385"/>
      <c r="Q81" s="385"/>
      <c r="R81" s="385"/>
      <c r="S81" s="409"/>
      <c r="T81" s="470">
        <v>1</v>
      </c>
      <c r="U81" s="371"/>
      <c r="V81" s="371"/>
      <c r="W81" s="380"/>
      <c r="X81" s="352"/>
      <c r="Y81" s="16"/>
      <c r="Z81" s="343"/>
      <c r="AA81" s="371"/>
      <c r="AB81" s="357"/>
      <c r="AC81" s="343"/>
      <c r="AD81" s="371"/>
      <c r="AE81" s="357"/>
      <c r="AF81" s="343"/>
      <c r="AG81" s="371"/>
      <c r="AH81" s="19"/>
      <c r="AI81" s="19"/>
      <c r="AJ81" s="19"/>
      <c r="AK81" s="19"/>
      <c r="AL81" s="19"/>
      <c r="AM81" s="19"/>
      <c r="AN81" s="19"/>
      <c r="AO81" s="19"/>
      <c r="AP81" s="19"/>
      <c r="AQ81" s="19"/>
      <c r="AR81" s="19"/>
      <c r="AS81" s="19"/>
      <c r="AT81" s="19"/>
      <c r="AU81" s="19"/>
      <c r="AV81" s="19"/>
      <c r="AW81" s="19"/>
      <c r="AX81" s="19"/>
      <c r="AY81" s="19"/>
      <c r="AZ81" s="19"/>
      <c r="BA81" s="19"/>
      <c r="BB81" s="19"/>
      <c r="BC81" s="19"/>
      <c r="BD81" s="19"/>
      <c r="BE81" s="19"/>
      <c r="BF81" s="19"/>
      <c r="BG81" s="19"/>
      <c r="BH81" s="19"/>
      <c r="BI81" s="19"/>
      <c r="BJ81" s="19"/>
      <c r="BK81" s="19"/>
      <c r="BL81" s="19"/>
      <c r="BM81" s="19"/>
      <c r="BN81" s="19"/>
      <c r="BO81" s="19"/>
      <c r="BP81" s="19"/>
      <c r="BQ81" s="19"/>
      <c r="BR81" s="19"/>
      <c r="BS81" s="19"/>
      <c r="BT81" s="19"/>
      <c r="BU81" s="19"/>
      <c r="BV81" s="19"/>
      <c r="BW81" s="19"/>
      <c r="BX81" s="19"/>
      <c r="BY81" s="19"/>
      <c r="BZ81" s="19"/>
      <c r="CA81" s="19"/>
      <c r="CB81" s="19"/>
      <c r="CC81" s="19"/>
      <c r="CD81" s="19"/>
      <c r="CE81" s="19"/>
      <c r="CF81" s="19"/>
      <c r="CG81" s="19"/>
      <c r="CH81" s="19"/>
      <c r="CI81" s="19"/>
      <c r="CJ81" s="19"/>
      <c r="CK81" s="19"/>
      <c r="CL81" s="19"/>
      <c r="CM81" s="19"/>
      <c r="CN81" s="19"/>
      <c r="CO81" s="19"/>
      <c r="CP81" s="19"/>
      <c r="CQ81" s="19"/>
      <c r="CR81" s="19"/>
      <c r="CS81" s="19"/>
      <c r="CT81" s="19"/>
      <c r="CU81" s="19"/>
      <c r="CV81" s="19"/>
      <c r="CW81" s="19"/>
      <c r="CX81" s="19"/>
      <c r="CY81" s="19"/>
      <c r="CZ81" s="19"/>
      <c r="DA81" s="19"/>
      <c r="DB81" s="19"/>
      <c r="DC81" s="19"/>
      <c r="DD81" s="19"/>
      <c r="DE81" s="19"/>
      <c r="DF81" s="19"/>
      <c r="DG81" s="19"/>
      <c r="DH81" s="19"/>
      <c r="DI81" s="19"/>
      <c r="DJ81" s="19"/>
      <c r="DK81" s="19"/>
      <c r="DL81" s="19"/>
      <c r="DM81" s="19"/>
      <c r="DN81" s="19"/>
      <c r="DO81" s="19"/>
      <c r="DP81" s="19"/>
      <c r="DQ81" s="19"/>
      <c r="DR81" s="19"/>
      <c r="DS81" s="19"/>
      <c r="DT81" s="19"/>
      <c r="DU81" s="19"/>
      <c r="DV81" s="19"/>
      <c r="DW81" s="19"/>
      <c r="DX81" s="19"/>
      <c r="DY81" s="19"/>
      <c r="DZ81" s="19"/>
      <c r="EA81" s="19"/>
      <c r="EB81" s="19"/>
      <c r="EC81" s="19"/>
      <c r="ED81" s="19"/>
      <c r="EE81" s="19"/>
      <c r="EF81" s="19"/>
      <c r="EG81" s="19"/>
      <c r="EH81" s="19"/>
      <c r="EI81" s="19"/>
      <c r="EJ81" s="19"/>
      <c r="EK81" s="19"/>
      <c r="EL81" s="19"/>
      <c r="EM81" s="19"/>
      <c r="EN81" s="19"/>
      <c r="EO81" s="19"/>
      <c r="EP81" s="19"/>
      <c r="EQ81" s="19"/>
      <c r="ER81" s="19"/>
      <c r="ES81" s="19"/>
      <c r="ET81" s="19"/>
      <c r="EU81" s="19"/>
      <c r="EV81" s="19"/>
      <c r="EW81" s="19"/>
      <c r="EX81" s="19"/>
      <c r="EY81" s="19"/>
      <c r="EZ81" s="19"/>
      <c r="FA81" s="19"/>
      <c r="FB81" s="19"/>
      <c r="FC81" s="19"/>
      <c r="FD81" s="19"/>
      <c r="FE81" s="19"/>
      <c r="FF81" s="19"/>
      <c r="FG81" s="19"/>
      <c r="FH81" s="19"/>
      <c r="FI81" s="19"/>
      <c r="FJ81" s="19"/>
      <c r="FK81" s="19"/>
      <c r="FL81" s="19"/>
      <c r="FM81" s="19"/>
      <c r="FN81" s="19"/>
      <c r="FO81" s="19"/>
      <c r="FP81" s="19"/>
      <c r="FQ81" s="19"/>
    </row>
    <row r="82" spans="1:173" s="12" customFormat="1" ht="11.25" customHeight="1">
      <c r="A82" s="383"/>
      <c r="B82" s="383"/>
      <c r="C82" s="383"/>
      <c r="D82" s="383"/>
      <c r="E82" s="383"/>
      <c r="F82" s="383"/>
      <c r="G82" s="383"/>
      <c r="H82" s="465"/>
      <c r="I82" s="383"/>
      <c r="J82" s="383"/>
      <c r="K82" s="383"/>
      <c r="L82" s="383"/>
      <c r="M82" s="383"/>
      <c r="N82" s="402"/>
      <c r="O82" s="402"/>
      <c r="P82" s="383"/>
      <c r="Q82" s="383"/>
      <c r="R82" s="383"/>
      <c r="S82" s="410"/>
      <c r="T82" s="471"/>
      <c r="U82" s="371"/>
      <c r="V82" s="371"/>
      <c r="W82" s="380"/>
      <c r="X82" s="356"/>
      <c r="Y82" s="16"/>
      <c r="Z82" s="337"/>
      <c r="AA82" s="371"/>
      <c r="AB82" s="347"/>
      <c r="AC82" s="337"/>
      <c r="AD82" s="371"/>
      <c r="AE82" s="347"/>
      <c r="AF82" s="337"/>
      <c r="AG82" s="371"/>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c r="BJ82" s="19"/>
      <c r="BK82" s="19"/>
      <c r="BL82" s="19"/>
      <c r="BM82" s="19"/>
      <c r="BN82" s="19"/>
      <c r="BO82" s="19"/>
      <c r="BP82" s="19"/>
      <c r="BQ82" s="19"/>
      <c r="BR82" s="19"/>
      <c r="BS82" s="19"/>
      <c r="BT82" s="19"/>
      <c r="BU82" s="19"/>
      <c r="BV82" s="19"/>
      <c r="BW82" s="19"/>
      <c r="BX82" s="19"/>
      <c r="BY82" s="19"/>
      <c r="BZ82" s="19"/>
      <c r="CA82" s="19"/>
      <c r="CB82" s="19"/>
      <c r="CC82" s="19"/>
      <c r="CD82" s="19"/>
      <c r="CE82" s="19"/>
      <c r="CF82" s="19"/>
      <c r="CG82" s="19"/>
      <c r="CH82" s="19"/>
      <c r="CI82" s="19"/>
      <c r="CJ82" s="19"/>
      <c r="CK82" s="19"/>
      <c r="CL82" s="19"/>
      <c r="CM82" s="19"/>
      <c r="CN82" s="19"/>
      <c r="CO82" s="19"/>
      <c r="CP82" s="19"/>
      <c r="CQ82" s="19"/>
      <c r="CR82" s="19"/>
      <c r="CS82" s="19"/>
      <c r="CT82" s="19"/>
      <c r="CU82" s="19"/>
      <c r="CV82" s="19"/>
      <c r="CW82" s="19"/>
      <c r="CX82" s="19"/>
      <c r="CY82" s="19"/>
      <c r="CZ82" s="19"/>
      <c r="DA82" s="19"/>
      <c r="DB82" s="19"/>
      <c r="DC82" s="19"/>
      <c r="DD82" s="19"/>
      <c r="DE82" s="19"/>
      <c r="DF82" s="19"/>
      <c r="DG82" s="19"/>
      <c r="DH82" s="19"/>
      <c r="DI82" s="19"/>
      <c r="DJ82" s="19"/>
      <c r="DK82" s="19"/>
      <c r="DL82" s="19"/>
      <c r="DM82" s="19"/>
      <c r="DN82" s="19"/>
      <c r="DO82" s="19"/>
      <c r="DP82" s="19"/>
      <c r="DQ82" s="19"/>
      <c r="DR82" s="19"/>
      <c r="DS82" s="19"/>
      <c r="DT82" s="19"/>
      <c r="DU82" s="19"/>
      <c r="DV82" s="19"/>
      <c r="DW82" s="19"/>
      <c r="DX82" s="19"/>
      <c r="DY82" s="19"/>
      <c r="DZ82" s="19"/>
      <c r="EA82" s="19"/>
      <c r="EB82" s="19"/>
      <c r="EC82" s="19"/>
      <c r="ED82" s="19"/>
      <c r="EE82" s="19"/>
      <c r="EF82" s="19"/>
      <c r="EG82" s="19"/>
      <c r="EH82" s="19"/>
      <c r="EI82" s="19"/>
      <c r="EJ82" s="19"/>
      <c r="EK82" s="19"/>
      <c r="EL82" s="19"/>
      <c r="EM82" s="19"/>
      <c r="EN82" s="19"/>
      <c r="EO82" s="19"/>
      <c r="EP82" s="19"/>
      <c r="EQ82" s="19"/>
      <c r="ER82" s="19"/>
      <c r="ES82" s="19"/>
      <c r="ET82" s="19"/>
      <c r="EU82" s="19"/>
      <c r="EV82" s="19"/>
      <c r="EW82" s="19"/>
      <c r="EX82" s="19"/>
      <c r="EY82" s="19"/>
      <c r="EZ82" s="19"/>
      <c r="FA82" s="19"/>
      <c r="FB82" s="19"/>
      <c r="FC82" s="19"/>
      <c r="FD82" s="19"/>
      <c r="FE82" s="19"/>
      <c r="FF82" s="19"/>
      <c r="FG82" s="19"/>
      <c r="FH82" s="19"/>
      <c r="FI82" s="19"/>
      <c r="FJ82" s="19"/>
      <c r="FK82" s="19"/>
      <c r="FL82" s="19"/>
      <c r="FM82" s="19"/>
      <c r="FN82" s="19"/>
      <c r="FO82" s="19"/>
      <c r="FP82" s="19"/>
      <c r="FQ82" s="19"/>
    </row>
    <row r="83" spans="1:173" s="12" customFormat="1" ht="174.75" customHeight="1">
      <c r="A83" s="405">
        <v>39</v>
      </c>
      <c r="B83" s="405" t="s">
        <v>122</v>
      </c>
      <c r="C83" s="405" t="s">
        <v>128</v>
      </c>
      <c r="D83" s="405" t="s">
        <v>127</v>
      </c>
      <c r="E83" s="405" t="s">
        <v>129</v>
      </c>
      <c r="F83" s="405" t="s">
        <v>15</v>
      </c>
      <c r="G83" s="405" t="s">
        <v>16</v>
      </c>
      <c r="H83" s="405" t="s">
        <v>17</v>
      </c>
      <c r="I83" s="405" t="s">
        <v>130</v>
      </c>
      <c r="J83" s="405" t="s">
        <v>53</v>
      </c>
      <c r="K83" s="405" t="s">
        <v>16</v>
      </c>
      <c r="L83" s="405" t="s">
        <v>17</v>
      </c>
      <c r="M83" s="405" t="s">
        <v>24</v>
      </c>
      <c r="N83" s="404" t="s">
        <v>249</v>
      </c>
      <c r="O83" s="404" t="s">
        <v>319</v>
      </c>
      <c r="P83" s="405" t="s">
        <v>334</v>
      </c>
      <c r="Q83" s="405" t="s">
        <v>367</v>
      </c>
      <c r="R83" s="405" t="s">
        <v>297</v>
      </c>
      <c r="S83" s="408" t="s">
        <v>414</v>
      </c>
      <c r="T83" s="214">
        <v>1</v>
      </c>
      <c r="U83" s="400">
        <v>0.25</v>
      </c>
      <c r="V83" s="400">
        <v>0.25</v>
      </c>
      <c r="W83" s="380" t="s">
        <v>911</v>
      </c>
      <c r="X83" s="330">
        <v>0.25</v>
      </c>
      <c r="Y83" s="372"/>
      <c r="Z83" s="330">
        <f>(V83+X83)</f>
        <v>0.5</v>
      </c>
      <c r="AA83" s="346" t="s">
        <v>1015</v>
      </c>
      <c r="AB83" s="330">
        <v>0.25</v>
      </c>
      <c r="AC83" s="330">
        <f>(AB83+Z83)</f>
        <v>0.75</v>
      </c>
      <c r="AD83" s="371" t="s">
        <v>1102</v>
      </c>
      <c r="AE83" s="330">
        <v>0.25</v>
      </c>
      <c r="AF83" s="330">
        <f>(AE83+AC83)</f>
        <v>1</v>
      </c>
      <c r="AG83" s="371" t="s">
        <v>1265</v>
      </c>
      <c r="AH83" s="19"/>
      <c r="AI83" s="19"/>
      <c r="AJ83" s="19"/>
      <c r="AK83" s="19"/>
      <c r="AL83" s="19"/>
      <c r="AM83" s="19"/>
      <c r="AN83" s="19"/>
      <c r="AO83" s="19"/>
      <c r="AP83" s="19"/>
      <c r="AQ83" s="19"/>
      <c r="AR83" s="19"/>
      <c r="AS83" s="19"/>
      <c r="AT83" s="19"/>
      <c r="AU83" s="19"/>
      <c r="AV83" s="19"/>
      <c r="AW83" s="19"/>
      <c r="AX83" s="19"/>
      <c r="AY83" s="19"/>
      <c r="AZ83" s="19"/>
      <c r="BA83" s="19"/>
      <c r="BB83" s="19"/>
      <c r="BC83" s="19"/>
      <c r="BD83" s="19"/>
      <c r="BE83" s="19"/>
      <c r="BF83" s="19"/>
      <c r="BG83" s="19"/>
      <c r="BH83" s="19"/>
      <c r="BI83" s="19"/>
      <c r="BJ83" s="19"/>
      <c r="BK83" s="19"/>
      <c r="BL83" s="19"/>
      <c r="BM83" s="19"/>
      <c r="BN83" s="19"/>
      <c r="BO83" s="19"/>
      <c r="BP83" s="19"/>
      <c r="BQ83" s="19"/>
      <c r="BR83" s="19"/>
      <c r="BS83" s="19"/>
      <c r="BT83" s="19"/>
      <c r="BU83" s="19"/>
      <c r="BV83" s="19"/>
      <c r="BW83" s="19"/>
      <c r="BX83" s="19"/>
      <c r="BY83" s="19"/>
      <c r="BZ83" s="19"/>
      <c r="CA83" s="19"/>
      <c r="CB83" s="19"/>
      <c r="CC83" s="19"/>
      <c r="CD83" s="19"/>
      <c r="CE83" s="19"/>
      <c r="CF83" s="19"/>
      <c r="CG83" s="19"/>
      <c r="CH83" s="19"/>
      <c r="CI83" s="19"/>
      <c r="CJ83" s="19"/>
      <c r="CK83" s="19"/>
      <c r="CL83" s="19"/>
      <c r="CM83" s="19"/>
      <c r="CN83" s="19"/>
      <c r="CO83" s="19"/>
      <c r="CP83" s="19"/>
      <c r="CQ83" s="19"/>
      <c r="CR83" s="19"/>
      <c r="CS83" s="19"/>
      <c r="CT83" s="19"/>
      <c r="CU83" s="19"/>
      <c r="CV83" s="19"/>
      <c r="CW83" s="19"/>
      <c r="CX83" s="19"/>
      <c r="CY83" s="19"/>
      <c r="CZ83" s="19"/>
      <c r="DA83" s="19"/>
      <c r="DB83" s="19"/>
      <c r="DC83" s="19"/>
      <c r="DD83" s="19"/>
      <c r="DE83" s="19"/>
      <c r="DF83" s="19"/>
      <c r="DG83" s="19"/>
      <c r="DH83" s="19"/>
      <c r="DI83" s="19"/>
      <c r="DJ83" s="19"/>
      <c r="DK83" s="19"/>
      <c r="DL83" s="19"/>
      <c r="DM83" s="19"/>
      <c r="DN83" s="19"/>
      <c r="DO83" s="19"/>
      <c r="DP83" s="19"/>
      <c r="DQ83" s="19"/>
      <c r="DR83" s="19"/>
      <c r="DS83" s="19"/>
      <c r="DT83" s="19"/>
      <c r="DU83" s="19"/>
      <c r="DV83" s="19"/>
      <c r="DW83" s="19"/>
      <c r="DX83" s="19"/>
      <c r="DY83" s="19"/>
      <c r="DZ83" s="19"/>
      <c r="EA83" s="19"/>
      <c r="EB83" s="19"/>
      <c r="EC83" s="19"/>
      <c r="ED83" s="19"/>
      <c r="EE83" s="19"/>
      <c r="EF83" s="19"/>
      <c r="EG83" s="19"/>
      <c r="EH83" s="19"/>
      <c r="EI83" s="19"/>
      <c r="EJ83" s="19"/>
      <c r="EK83" s="19"/>
      <c r="EL83" s="19"/>
      <c r="EM83" s="19"/>
      <c r="EN83" s="19"/>
      <c r="EO83" s="19"/>
      <c r="EP83" s="19"/>
      <c r="EQ83" s="19"/>
      <c r="ER83" s="19"/>
      <c r="ES83" s="19"/>
      <c r="ET83" s="19"/>
      <c r="EU83" s="19"/>
      <c r="EV83" s="19"/>
      <c r="EW83" s="19"/>
      <c r="EX83" s="19"/>
      <c r="EY83" s="19"/>
      <c r="EZ83" s="19"/>
      <c r="FA83" s="19"/>
      <c r="FB83" s="19"/>
      <c r="FC83" s="19"/>
      <c r="FD83" s="19"/>
      <c r="FE83" s="19"/>
      <c r="FF83" s="19"/>
      <c r="FG83" s="19"/>
      <c r="FH83" s="19"/>
      <c r="FI83" s="19"/>
      <c r="FJ83" s="19"/>
      <c r="FK83" s="19"/>
      <c r="FL83" s="19"/>
      <c r="FM83" s="19"/>
      <c r="FN83" s="19"/>
      <c r="FO83" s="19"/>
      <c r="FP83" s="19"/>
      <c r="FQ83" s="19"/>
    </row>
    <row r="84" spans="1:173" s="12" customFormat="1" ht="45" customHeight="1">
      <c r="A84" s="385"/>
      <c r="B84" s="385"/>
      <c r="C84" s="385"/>
      <c r="D84" s="385"/>
      <c r="E84" s="385"/>
      <c r="F84" s="385"/>
      <c r="G84" s="385"/>
      <c r="H84" s="385"/>
      <c r="I84" s="385"/>
      <c r="J84" s="385"/>
      <c r="K84" s="385"/>
      <c r="L84" s="385"/>
      <c r="M84" s="385"/>
      <c r="N84" s="403"/>
      <c r="O84" s="403"/>
      <c r="P84" s="385"/>
      <c r="Q84" s="385"/>
      <c r="R84" s="385"/>
      <c r="S84" s="409"/>
      <c r="T84" s="214">
        <v>0</v>
      </c>
      <c r="U84" s="371"/>
      <c r="V84" s="371"/>
      <c r="W84" s="380"/>
      <c r="X84" s="352"/>
      <c r="Y84" s="331"/>
      <c r="Z84" s="343"/>
      <c r="AA84" s="357"/>
      <c r="AB84" s="358"/>
      <c r="AC84" s="343"/>
      <c r="AD84" s="371"/>
      <c r="AE84" s="358"/>
      <c r="AF84" s="343"/>
      <c r="AG84" s="371"/>
      <c r="AH84" s="19"/>
      <c r="AI84" s="19"/>
      <c r="AJ84" s="19"/>
      <c r="AK84" s="19"/>
      <c r="AL84" s="19"/>
      <c r="AM84" s="19"/>
      <c r="AN84" s="19"/>
      <c r="AO84" s="19"/>
      <c r="AP84" s="19"/>
      <c r="AQ84" s="19"/>
      <c r="AR84" s="19"/>
      <c r="AS84" s="19"/>
      <c r="AT84" s="19"/>
      <c r="AU84" s="19"/>
      <c r="AV84" s="19"/>
      <c r="AW84" s="19"/>
      <c r="AX84" s="19"/>
      <c r="AY84" s="19"/>
      <c r="AZ84" s="19"/>
      <c r="BA84" s="19"/>
      <c r="BB84" s="19"/>
      <c r="BC84" s="19"/>
      <c r="BD84" s="19"/>
      <c r="BE84" s="19"/>
      <c r="BF84" s="19"/>
      <c r="BG84" s="19"/>
      <c r="BH84" s="19"/>
      <c r="BI84" s="19"/>
      <c r="BJ84" s="19"/>
      <c r="BK84" s="19"/>
      <c r="BL84" s="19"/>
      <c r="BM84" s="19"/>
      <c r="BN84" s="19"/>
      <c r="BO84" s="19"/>
      <c r="BP84" s="19"/>
      <c r="BQ84" s="19"/>
      <c r="BR84" s="19"/>
      <c r="BS84" s="19"/>
      <c r="BT84" s="19"/>
      <c r="BU84" s="19"/>
      <c r="BV84" s="19"/>
      <c r="BW84" s="19"/>
      <c r="BX84" s="19"/>
      <c r="BY84" s="19"/>
      <c r="BZ84" s="19"/>
      <c r="CA84" s="19"/>
      <c r="CB84" s="19"/>
      <c r="CC84" s="19"/>
      <c r="CD84" s="19"/>
      <c r="CE84" s="19"/>
      <c r="CF84" s="19"/>
      <c r="CG84" s="19"/>
      <c r="CH84" s="19"/>
      <c r="CI84" s="19"/>
      <c r="CJ84" s="19"/>
      <c r="CK84" s="19"/>
      <c r="CL84" s="19"/>
      <c r="CM84" s="19"/>
      <c r="CN84" s="19"/>
      <c r="CO84" s="19"/>
      <c r="CP84" s="19"/>
      <c r="CQ84" s="19"/>
      <c r="CR84" s="19"/>
      <c r="CS84" s="19"/>
      <c r="CT84" s="19"/>
      <c r="CU84" s="19"/>
      <c r="CV84" s="19"/>
      <c r="CW84" s="19"/>
      <c r="CX84" s="19"/>
      <c r="CY84" s="19"/>
      <c r="CZ84" s="19"/>
      <c r="DA84" s="19"/>
      <c r="DB84" s="19"/>
      <c r="DC84" s="19"/>
      <c r="DD84" s="19"/>
      <c r="DE84" s="19"/>
      <c r="DF84" s="19"/>
      <c r="DG84" s="19"/>
      <c r="DH84" s="19"/>
      <c r="DI84" s="19"/>
      <c r="DJ84" s="19"/>
      <c r="DK84" s="19"/>
      <c r="DL84" s="19"/>
      <c r="DM84" s="19"/>
      <c r="DN84" s="19"/>
      <c r="DO84" s="19"/>
      <c r="DP84" s="19"/>
      <c r="DQ84" s="19"/>
      <c r="DR84" s="19"/>
      <c r="DS84" s="19"/>
      <c r="DT84" s="19"/>
      <c r="DU84" s="19"/>
      <c r="DV84" s="19"/>
      <c r="DW84" s="19"/>
      <c r="DX84" s="19"/>
      <c r="DY84" s="19"/>
      <c r="DZ84" s="19"/>
      <c r="EA84" s="19"/>
      <c r="EB84" s="19"/>
      <c r="EC84" s="19"/>
      <c r="ED84" s="19"/>
      <c r="EE84" s="19"/>
      <c r="EF84" s="19"/>
      <c r="EG84" s="19"/>
      <c r="EH84" s="19"/>
      <c r="EI84" s="19"/>
      <c r="EJ84" s="19"/>
      <c r="EK84" s="19"/>
      <c r="EL84" s="19"/>
      <c r="EM84" s="19"/>
      <c r="EN84" s="19"/>
      <c r="EO84" s="19"/>
      <c r="EP84" s="19"/>
      <c r="EQ84" s="19"/>
      <c r="ER84" s="19"/>
      <c r="ES84" s="19"/>
      <c r="ET84" s="19"/>
      <c r="EU84" s="19"/>
      <c r="EV84" s="19"/>
      <c r="EW84" s="19"/>
      <c r="EX84" s="19"/>
      <c r="EY84" s="19"/>
      <c r="EZ84" s="19"/>
      <c r="FA84" s="19"/>
      <c r="FB84" s="19"/>
      <c r="FC84" s="19"/>
      <c r="FD84" s="19"/>
      <c r="FE84" s="19"/>
      <c r="FF84" s="19"/>
      <c r="FG84" s="19"/>
      <c r="FH84" s="19"/>
      <c r="FI84" s="19"/>
      <c r="FJ84" s="19"/>
      <c r="FK84" s="19"/>
      <c r="FL84" s="19"/>
      <c r="FM84" s="19"/>
      <c r="FN84" s="19"/>
      <c r="FO84" s="19"/>
      <c r="FP84" s="19"/>
      <c r="FQ84" s="19"/>
    </row>
    <row r="85" spans="1:173" s="12" customFormat="1" ht="89.25" customHeight="1">
      <c r="A85" s="383"/>
      <c r="B85" s="383"/>
      <c r="C85" s="383"/>
      <c r="D85" s="383"/>
      <c r="E85" s="383"/>
      <c r="F85" s="383"/>
      <c r="G85" s="383"/>
      <c r="H85" s="383"/>
      <c r="I85" s="383"/>
      <c r="J85" s="383"/>
      <c r="K85" s="383"/>
      <c r="L85" s="383"/>
      <c r="M85" s="383"/>
      <c r="N85" s="402"/>
      <c r="O85" s="402"/>
      <c r="P85" s="383"/>
      <c r="Q85" s="383"/>
      <c r="R85" s="383"/>
      <c r="S85" s="410"/>
      <c r="T85" s="214">
        <v>0</v>
      </c>
      <c r="U85" s="371"/>
      <c r="V85" s="371"/>
      <c r="W85" s="380"/>
      <c r="X85" s="356"/>
      <c r="Y85" s="16"/>
      <c r="Z85" s="337"/>
      <c r="AA85" s="347"/>
      <c r="AB85" s="331"/>
      <c r="AC85" s="337"/>
      <c r="AD85" s="371"/>
      <c r="AE85" s="331"/>
      <c r="AF85" s="337"/>
      <c r="AG85" s="371"/>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c r="BJ85" s="19"/>
      <c r="BK85" s="19"/>
      <c r="BL85" s="19"/>
      <c r="BM85" s="19"/>
      <c r="BN85" s="19"/>
      <c r="BO85" s="19"/>
      <c r="BP85" s="19"/>
      <c r="BQ85" s="19"/>
      <c r="BR85" s="19"/>
      <c r="BS85" s="19"/>
      <c r="BT85" s="19"/>
      <c r="BU85" s="19"/>
      <c r="BV85" s="19"/>
      <c r="BW85" s="19"/>
      <c r="BX85" s="19"/>
      <c r="BY85" s="19"/>
      <c r="BZ85" s="19"/>
      <c r="CA85" s="19"/>
      <c r="CB85" s="19"/>
      <c r="CC85" s="19"/>
      <c r="CD85" s="19"/>
      <c r="CE85" s="19"/>
      <c r="CF85" s="19"/>
      <c r="CG85" s="19"/>
      <c r="CH85" s="19"/>
      <c r="CI85" s="19"/>
      <c r="CJ85" s="19"/>
      <c r="CK85" s="19"/>
      <c r="CL85" s="19"/>
      <c r="CM85" s="19"/>
      <c r="CN85" s="19"/>
      <c r="CO85" s="19"/>
      <c r="CP85" s="19"/>
      <c r="CQ85" s="19"/>
      <c r="CR85" s="19"/>
      <c r="CS85" s="19"/>
      <c r="CT85" s="19"/>
      <c r="CU85" s="19"/>
      <c r="CV85" s="19"/>
      <c r="CW85" s="19"/>
      <c r="CX85" s="19"/>
      <c r="CY85" s="19"/>
      <c r="CZ85" s="19"/>
      <c r="DA85" s="19"/>
      <c r="DB85" s="19"/>
      <c r="DC85" s="19"/>
      <c r="DD85" s="19"/>
      <c r="DE85" s="19"/>
      <c r="DF85" s="19"/>
      <c r="DG85" s="19"/>
      <c r="DH85" s="19"/>
      <c r="DI85" s="19"/>
      <c r="DJ85" s="19"/>
      <c r="DK85" s="19"/>
      <c r="DL85" s="19"/>
      <c r="DM85" s="19"/>
      <c r="DN85" s="19"/>
      <c r="DO85" s="19"/>
      <c r="DP85" s="19"/>
      <c r="DQ85" s="19"/>
      <c r="DR85" s="19"/>
      <c r="DS85" s="19"/>
      <c r="DT85" s="19"/>
      <c r="DU85" s="19"/>
      <c r="DV85" s="19"/>
      <c r="DW85" s="19"/>
      <c r="DX85" s="19"/>
      <c r="DY85" s="19"/>
      <c r="DZ85" s="19"/>
      <c r="EA85" s="19"/>
      <c r="EB85" s="19"/>
      <c r="EC85" s="19"/>
      <c r="ED85" s="19"/>
      <c r="EE85" s="19"/>
      <c r="EF85" s="19"/>
      <c r="EG85" s="19"/>
      <c r="EH85" s="19"/>
      <c r="EI85" s="19"/>
      <c r="EJ85" s="19"/>
      <c r="EK85" s="19"/>
      <c r="EL85" s="19"/>
      <c r="EM85" s="19"/>
      <c r="EN85" s="19"/>
      <c r="EO85" s="19"/>
      <c r="EP85" s="19"/>
      <c r="EQ85" s="19"/>
      <c r="ER85" s="19"/>
      <c r="ES85" s="19"/>
      <c r="ET85" s="19"/>
      <c r="EU85" s="19"/>
      <c r="EV85" s="19"/>
      <c r="EW85" s="19"/>
      <c r="EX85" s="19"/>
      <c r="EY85" s="19"/>
      <c r="EZ85" s="19"/>
      <c r="FA85" s="19"/>
      <c r="FB85" s="19"/>
      <c r="FC85" s="19"/>
      <c r="FD85" s="19"/>
      <c r="FE85" s="19"/>
      <c r="FF85" s="19"/>
      <c r="FG85" s="19"/>
      <c r="FH85" s="19"/>
      <c r="FI85" s="19"/>
      <c r="FJ85" s="19"/>
      <c r="FK85" s="19"/>
      <c r="FL85" s="19"/>
      <c r="FM85" s="19"/>
      <c r="FN85" s="19"/>
      <c r="FO85" s="19"/>
      <c r="FP85" s="19"/>
      <c r="FQ85" s="19"/>
    </row>
    <row r="86" spans="1:173" s="12" customFormat="1" ht="126" customHeight="1">
      <c r="A86" s="219">
        <v>40</v>
      </c>
      <c r="B86" s="218" t="s">
        <v>131</v>
      </c>
      <c r="C86" s="220" t="s">
        <v>133</v>
      </c>
      <c r="D86" s="218" t="s">
        <v>132</v>
      </c>
      <c r="E86" s="218" t="s">
        <v>145</v>
      </c>
      <c r="F86" s="218" t="s">
        <v>20</v>
      </c>
      <c r="G86" s="218" t="s">
        <v>16</v>
      </c>
      <c r="H86" s="232" t="s">
        <v>16</v>
      </c>
      <c r="I86" s="218" t="s">
        <v>154</v>
      </c>
      <c r="J86" s="218" t="s">
        <v>20</v>
      </c>
      <c r="K86" s="218" t="s">
        <v>16</v>
      </c>
      <c r="L86" s="218" t="s">
        <v>16</v>
      </c>
      <c r="M86" s="218" t="s">
        <v>24</v>
      </c>
      <c r="N86" s="222" t="s">
        <v>155</v>
      </c>
      <c r="O86" s="222" t="s">
        <v>318</v>
      </c>
      <c r="P86" s="218" t="s">
        <v>334</v>
      </c>
      <c r="Q86" s="218" t="s">
        <v>366</v>
      </c>
      <c r="R86" s="218" t="s">
        <v>298</v>
      </c>
      <c r="S86" s="224" t="s">
        <v>415</v>
      </c>
      <c r="T86" s="214">
        <v>0.33</v>
      </c>
      <c r="U86" s="217">
        <v>0.25</v>
      </c>
      <c r="V86" s="217">
        <v>0.25</v>
      </c>
      <c r="W86" s="248" t="s">
        <v>955</v>
      </c>
      <c r="X86" s="254">
        <v>0.25</v>
      </c>
      <c r="Y86" s="16"/>
      <c r="Z86" s="254">
        <f>(X86+V86)</f>
        <v>0.5</v>
      </c>
      <c r="AA86" s="215" t="s">
        <v>1014</v>
      </c>
      <c r="AB86" s="217">
        <v>0.25</v>
      </c>
      <c r="AC86" s="254">
        <f>(AB86+Z86)</f>
        <v>0.75</v>
      </c>
      <c r="AD86" s="215" t="s">
        <v>1014</v>
      </c>
      <c r="AE86" s="217">
        <v>0.25</v>
      </c>
      <c r="AF86" s="254">
        <f>(AE86+AC86)</f>
        <v>1</v>
      </c>
      <c r="AG86" s="215" t="s">
        <v>1266</v>
      </c>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c r="BJ86" s="19"/>
      <c r="BK86" s="19"/>
      <c r="BL86" s="19"/>
      <c r="BM86" s="19"/>
      <c r="BN86" s="19"/>
      <c r="BO86" s="19"/>
      <c r="BP86" s="19"/>
      <c r="BQ86" s="19"/>
      <c r="BR86" s="19"/>
      <c r="BS86" s="19"/>
      <c r="BT86" s="19"/>
      <c r="BU86" s="19"/>
      <c r="BV86" s="19"/>
      <c r="BW86" s="19"/>
      <c r="BX86" s="19"/>
      <c r="BY86" s="19"/>
      <c r="BZ86" s="19"/>
      <c r="CA86" s="19"/>
      <c r="CB86" s="19"/>
      <c r="CC86" s="19"/>
      <c r="CD86" s="19"/>
      <c r="CE86" s="19"/>
      <c r="CF86" s="19"/>
      <c r="CG86" s="19"/>
      <c r="CH86" s="19"/>
      <c r="CI86" s="19"/>
      <c r="CJ86" s="19"/>
      <c r="CK86" s="19"/>
      <c r="CL86" s="19"/>
      <c r="CM86" s="19"/>
      <c r="CN86" s="19"/>
      <c r="CO86" s="19"/>
      <c r="CP86" s="19"/>
      <c r="CQ86" s="19"/>
      <c r="CR86" s="19"/>
      <c r="CS86" s="19"/>
      <c r="CT86" s="19"/>
      <c r="CU86" s="19"/>
      <c r="CV86" s="19"/>
      <c r="CW86" s="19"/>
      <c r="CX86" s="19"/>
      <c r="CY86" s="19"/>
      <c r="CZ86" s="19"/>
      <c r="DA86" s="19"/>
      <c r="DB86" s="19"/>
      <c r="DC86" s="19"/>
      <c r="DD86" s="19"/>
      <c r="DE86" s="19"/>
      <c r="DF86" s="19"/>
      <c r="DG86" s="19"/>
      <c r="DH86" s="19"/>
      <c r="DI86" s="19"/>
      <c r="DJ86" s="19"/>
      <c r="DK86" s="19"/>
      <c r="DL86" s="19"/>
      <c r="DM86" s="19"/>
      <c r="DN86" s="19"/>
      <c r="DO86" s="19"/>
      <c r="DP86" s="19"/>
      <c r="DQ86" s="19"/>
      <c r="DR86" s="19"/>
      <c r="DS86" s="19"/>
      <c r="DT86" s="19"/>
      <c r="DU86" s="19"/>
      <c r="DV86" s="19"/>
      <c r="DW86" s="19"/>
      <c r="DX86" s="19"/>
      <c r="DY86" s="19"/>
      <c r="DZ86" s="19"/>
      <c r="EA86" s="19"/>
      <c r="EB86" s="19"/>
      <c r="EC86" s="19"/>
      <c r="ED86" s="19"/>
      <c r="EE86" s="19"/>
      <c r="EF86" s="19"/>
      <c r="EG86" s="19"/>
      <c r="EH86" s="19"/>
      <c r="EI86" s="19"/>
      <c r="EJ86" s="19"/>
      <c r="EK86" s="19"/>
      <c r="EL86" s="19"/>
      <c r="EM86" s="19"/>
      <c r="EN86" s="19"/>
      <c r="EO86" s="19"/>
      <c r="EP86" s="19"/>
      <c r="EQ86" s="19"/>
      <c r="ER86" s="19"/>
      <c r="ES86" s="19"/>
      <c r="ET86" s="19"/>
      <c r="EU86" s="19"/>
      <c r="EV86" s="19"/>
      <c r="EW86" s="19"/>
      <c r="EX86" s="19"/>
      <c r="EY86" s="19"/>
      <c r="EZ86" s="19"/>
      <c r="FA86" s="19"/>
      <c r="FB86" s="19"/>
      <c r="FC86" s="19"/>
      <c r="FD86" s="19"/>
      <c r="FE86" s="19"/>
      <c r="FF86" s="19"/>
      <c r="FG86" s="19"/>
      <c r="FH86" s="19"/>
      <c r="FI86" s="19"/>
      <c r="FJ86" s="19"/>
      <c r="FK86" s="19"/>
      <c r="FL86" s="19"/>
      <c r="FM86" s="19"/>
      <c r="FN86" s="19"/>
      <c r="FO86" s="19"/>
      <c r="FP86" s="19"/>
      <c r="FQ86" s="19"/>
    </row>
    <row r="87" spans="1:173" s="11" customFormat="1" ht="106.5" customHeight="1">
      <c r="A87" s="246">
        <v>41</v>
      </c>
      <c r="B87" s="210" t="s">
        <v>131</v>
      </c>
      <c r="C87" s="247" t="s">
        <v>134</v>
      </c>
      <c r="D87" s="210" t="s">
        <v>100</v>
      </c>
      <c r="E87" s="210" t="s">
        <v>135</v>
      </c>
      <c r="F87" s="210" t="s">
        <v>20</v>
      </c>
      <c r="G87" s="210" t="s">
        <v>85</v>
      </c>
      <c r="H87" s="231" t="s">
        <v>16</v>
      </c>
      <c r="I87" s="210" t="s">
        <v>316</v>
      </c>
      <c r="J87" s="210" t="s">
        <v>20</v>
      </c>
      <c r="K87" s="210" t="s">
        <v>16</v>
      </c>
      <c r="L87" s="210" t="s">
        <v>16</v>
      </c>
      <c r="M87" s="210" t="s">
        <v>24</v>
      </c>
      <c r="N87" s="222" t="s">
        <v>166</v>
      </c>
      <c r="O87" s="216" t="s">
        <v>317</v>
      </c>
      <c r="P87" s="210" t="s">
        <v>334</v>
      </c>
      <c r="Q87" s="210" t="s">
        <v>365</v>
      </c>
      <c r="R87" s="210" t="s">
        <v>298</v>
      </c>
      <c r="S87" s="224" t="s">
        <v>416</v>
      </c>
      <c r="T87" s="214">
        <v>1</v>
      </c>
      <c r="U87" s="217">
        <v>0.25</v>
      </c>
      <c r="V87" s="217">
        <v>0.25</v>
      </c>
      <c r="W87" s="252" t="s">
        <v>939</v>
      </c>
      <c r="X87" s="254">
        <v>0.75</v>
      </c>
      <c r="Y87" s="253"/>
      <c r="Z87" s="254">
        <f>(V87+X87)</f>
        <v>1</v>
      </c>
      <c r="AA87" s="215" t="s">
        <v>1037</v>
      </c>
      <c r="AB87" s="217">
        <v>1</v>
      </c>
      <c r="AC87" s="254">
        <f>(AB87+Z87)/2</f>
        <v>1</v>
      </c>
      <c r="AD87" s="215" t="s">
        <v>1103</v>
      </c>
      <c r="AE87" s="217">
        <v>1</v>
      </c>
      <c r="AF87" s="254">
        <f>(AE87+AC87)/2</f>
        <v>1</v>
      </c>
      <c r="AG87" s="215" t="s">
        <v>1273</v>
      </c>
      <c r="AH87" s="22"/>
      <c r="AI87" s="22"/>
      <c r="AJ87" s="22"/>
      <c r="AK87" s="22"/>
      <c r="AL87" s="22"/>
      <c r="AM87" s="22"/>
      <c r="AN87" s="22"/>
      <c r="AO87" s="22"/>
      <c r="AP87" s="22"/>
      <c r="AQ87" s="22"/>
      <c r="AR87" s="22"/>
      <c r="AS87" s="22"/>
      <c r="AT87" s="22"/>
      <c r="AU87" s="22"/>
      <c r="AV87" s="22"/>
      <c r="AW87" s="22"/>
      <c r="AX87" s="22"/>
      <c r="AY87" s="22"/>
      <c r="AZ87" s="22"/>
      <c r="BA87" s="22"/>
      <c r="BB87" s="22"/>
      <c r="BC87" s="22"/>
      <c r="BD87" s="22"/>
      <c r="BE87" s="22"/>
      <c r="BF87" s="22"/>
      <c r="BG87" s="22"/>
      <c r="BH87" s="22"/>
      <c r="BI87" s="22"/>
      <c r="BJ87" s="22"/>
      <c r="BK87" s="22"/>
      <c r="BL87" s="22"/>
      <c r="BM87" s="22"/>
      <c r="BN87" s="22"/>
      <c r="BO87" s="22"/>
      <c r="BP87" s="22"/>
      <c r="BQ87" s="22"/>
      <c r="BR87" s="22"/>
      <c r="BS87" s="22"/>
      <c r="BT87" s="22"/>
      <c r="BU87" s="22"/>
      <c r="BV87" s="22"/>
      <c r="BW87" s="22"/>
      <c r="BX87" s="22"/>
      <c r="BY87" s="22"/>
      <c r="BZ87" s="22"/>
      <c r="CA87" s="22"/>
      <c r="CB87" s="22"/>
      <c r="CC87" s="22"/>
      <c r="CD87" s="22"/>
      <c r="CE87" s="22"/>
      <c r="CF87" s="22"/>
      <c r="CG87" s="22"/>
      <c r="CH87" s="22"/>
      <c r="CI87" s="22"/>
      <c r="CJ87" s="22"/>
      <c r="CK87" s="22"/>
      <c r="CL87" s="22"/>
      <c r="CM87" s="22"/>
      <c r="CN87" s="22"/>
      <c r="CO87" s="22"/>
      <c r="CP87" s="22"/>
      <c r="CQ87" s="22"/>
      <c r="CR87" s="22"/>
      <c r="CS87" s="22"/>
      <c r="CT87" s="22"/>
      <c r="CU87" s="22"/>
      <c r="CV87" s="22"/>
      <c r="CW87" s="22"/>
      <c r="CX87" s="22"/>
      <c r="CY87" s="22"/>
      <c r="CZ87" s="22"/>
      <c r="DA87" s="22"/>
      <c r="DB87" s="22"/>
      <c r="DC87" s="22"/>
      <c r="DD87" s="22"/>
      <c r="DE87" s="22"/>
      <c r="DF87" s="22"/>
      <c r="DG87" s="22"/>
      <c r="DH87" s="22"/>
      <c r="DI87" s="22"/>
      <c r="DJ87" s="22"/>
      <c r="DK87" s="22"/>
      <c r="DL87" s="22"/>
      <c r="DM87" s="22"/>
      <c r="DN87" s="22"/>
      <c r="DO87" s="22"/>
      <c r="DP87" s="22"/>
      <c r="DQ87" s="22"/>
      <c r="DR87" s="22"/>
      <c r="DS87" s="22"/>
      <c r="DT87" s="22"/>
      <c r="DU87" s="22"/>
      <c r="DV87" s="22"/>
      <c r="DW87" s="22"/>
      <c r="DX87" s="22"/>
      <c r="DY87" s="22"/>
      <c r="DZ87" s="22"/>
      <c r="EA87" s="22"/>
      <c r="EB87" s="22"/>
      <c r="EC87" s="22"/>
      <c r="ED87" s="22"/>
      <c r="EE87" s="22"/>
      <c r="EF87" s="22"/>
      <c r="EG87" s="22"/>
      <c r="EH87" s="22"/>
      <c r="EI87" s="22"/>
      <c r="EJ87" s="22"/>
      <c r="EK87" s="22"/>
      <c r="EL87" s="22"/>
      <c r="EM87" s="22"/>
      <c r="EN87" s="22"/>
      <c r="EO87" s="22"/>
      <c r="EP87" s="22"/>
      <c r="EQ87" s="22"/>
      <c r="ER87" s="22"/>
      <c r="ES87" s="22"/>
      <c r="ET87" s="22"/>
      <c r="EU87" s="22"/>
      <c r="EV87" s="22"/>
      <c r="EW87" s="22"/>
      <c r="EX87" s="22"/>
      <c r="EY87" s="22"/>
      <c r="EZ87" s="22"/>
      <c r="FA87" s="22"/>
      <c r="FB87" s="22"/>
      <c r="FC87" s="22"/>
      <c r="FD87" s="22"/>
      <c r="FE87" s="22"/>
      <c r="FF87" s="22"/>
      <c r="FG87" s="22"/>
      <c r="FH87" s="22"/>
      <c r="FI87" s="22"/>
      <c r="FJ87" s="22"/>
      <c r="FK87" s="22"/>
      <c r="FL87" s="22"/>
      <c r="FM87" s="22"/>
      <c r="FN87" s="22"/>
      <c r="FO87" s="22"/>
      <c r="FP87" s="22"/>
      <c r="FQ87" s="22"/>
    </row>
    <row r="88" spans="1:173" s="13" customFormat="1" ht="156" customHeight="1" thickBot="1">
      <c r="A88" s="218">
        <v>42</v>
      </c>
      <c r="B88" s="218" t="s">
        <v>131</v>
      </c>
      <c r="C88" s="218" t="s">
        <v>156</v>
      </c>
      <c r="D88" s="218" t="s">
        <v>88</v>
      </c>
      <c r="E88" s="218" t="s">
        <v>157</v>
      </c>
      <c r="F88" s="218" t="s">
        <v>20</v>
      </c>
      <c r="G88" s="218" t="s">
        <v>85</v>
      </c>
      <c r="H88" s="232" t="s">
        <v>16</v>
      </c>
      <c r="I88" s="218" t="s">
        <v>136</v>
      </c>
      <c r="J88" s="218" t="s">
        <v>20</v>
      </c>
      <c r="K88" s="218" t="s">
        <v>16</v>
      </c>
      <c r="L88" s="218" t="s">
        <v>16</v>
      </c>
      <c r="M88" s="218" t="s">
        <v>24</v>
      </c>
      <c r="N88" s="222" t="s">
        <v>158</v>
      </c>
      <c r="O88" s="222" t="s">
        <v>315</v>
      </c>
      <c r="P88" s="218" t="s">
        <v>334</v>
      </c>
      <c r="Q88" s="218" t="s">
        <v>364</v>
      </c>
      <c r="R88" s="218" t="s">
        <v>298</v>
      </c>
      <c r="S88" s="224" t="s">
        <v>417</v>
      </c>
      <c r="T88" s="214">
        <v>1</v>
      </c>
      <c r="U88" s="217">
        <v>1</v>
      </c>
      <c r="V88" s="217">
        <v>1</v>
      </c>
      <c r="W88" s="248" t="s">
        <v>912</v>
      </c>
      <c r="X88" s="217">
        <v>1</v>
      </c>
      <c r="Y88" s="16"/>
      <c r="Z88" s="265">
        <f>(V88+X88)/2</f>
        <v>1</v>
      </c>
      <c r="AA88" s="215" t="s">
        <v>912</v>
      </c>
      <c r="AB88" s="217">
        <v>1</v>
      </c>
      <c r="AC88" s="265">
        <f>(AB88+Z88+V88)/3</f>
        <v>1</v>
      </c>
      <c r="AD88" s="215" t="s">
        <v>912</v>
      </c>
      <c r="AE88" s="217">
        <v>1</v>
      </c>
      <c r="AF88" s="265">
        <f>(AE88+AC88)/2</f>
        <v>1</v>
      </c>
      <c r="AG88" s="215" t="s">
        <v>1267</v>
      </c>
      <c r="AH88" s="19"/>
      <c r="AI88" s="19"/>
      <c r="AJ88" s="19"/>
      <c r="AK88" s="19"/>
      <c r="AL88" s="19"/>
      <c r="AM88" s="19"/>
      <c r="AN88" s="19"/>
      <c r="AO88" s="19"/>
      <c r="AP88" s="19"/>
      <c r="AQ88" s="19"/>
      <c r="AR88" s="19"/>
      <c r="AS88" s="19"/>
      <c r="AT88" s="19"/>
      <c r="AU88" s="19"/>
      <c r="AV88" s="19"/>
      <c r="AW88" s="19"/>
      <c r="AX88" s="19"/>
      <c r="AY88" s="19"/>
      <c r="AZ88" s="19"/>
      <c r="BA88" s="19"/>
      <c r="BB88" s="19"/>
      <c r="BC88" s="19"/>
      <c r="BD88" s="19"/>
      <c r="BE88" s="19"/>
      <c r="BF88" s="19"/>
      <c r="BG88" s="19"/>
      <c r="BH88" s="19"/>
      <c r="BI88" s="19"/>
      <c r="BJ88" s="19"/>
      <c r="BK88" s="19"/>
      <c r="BL88" s="19"/>
      <c r="BM88" s="19"/>
      <c r="BN88" s="19"/>
      <c r="BO88" s="19"/>
      <c r="BP88" s="19"/>
      <c r="BQ88" s="19"/>
      <c r="BR88" s="19"/>
      <c r="BS88" s="19"/>
      <c r="BT88" s="19"/>
      <c r="BU88" s="19"/>
      <c r="BV88" s="19"/>
      <c r="BW88" s="19"/>
      <c r="BX88" s="19"/>
      <c r="BY88" s="19"/>
      <c r="BZ88" s="19"/>
      <c r="CA88" s="19"/>
      <c r="CB88" s="19"/>
      <c r="CC88" s="19"/>
      <c r="CD88" s="19"/>
      <c r="CE88" s="19"/>
      <c r="CF88" s="19"/>
      <c r="CG88" s="19"/>
      <c r="CH88" s="19"/>
      <c r="CI88" s="19"/>
      <c r="CJ88" s="19"/>
      <c r="CK88" s="19"/>
      <c r="CL88" s="19"/>
      <c r="CM88" s="19"/>
      <c r="CN88" s="19"/>
      <c r="CO88" s="19"/>
      <c r="CP88" s="19"/>
      <c r="CQ88" s="19"/>
      <c r="CR88" s="19"/>
      <c r="CS88" s="19"/>
      <c r="CT88" s="19"/>
      <c r="CU88" s="19"/>
      <c r="CV88" s="19"/>
      <c r="CW88" s="19"/>
      <c r="CX88" s="19"/>
      <c r="CY88" s="19"/>
      <c r="CZ88" s="19"/>
      <c r="DA88" s="19"/>
      <c r="DB88" s="19"/>
      <c r="DC88" s="19"/>
      <c r="DD88" s="19"/>
      <c r="DE88" s="19"/>
      <c r="DF88" s="19"/>
      <c r="DG88" s="19"/>
      <c r="DH88" s="19"/>
      <c r="DI88" s="19"/>
      <c r="DJ88" s="19"/>
      <c r="DK88" s="19"/>
      <c r="DL88" s="19"/>
      <c r="DM88" s="19"/>
      <c r="DN88" s="19"/>
      <c r="DO88" s="19"/>
      <c r="DP88" s="19"/>
      <c r="DQ88" s="19"/>
      <c r="DR88" s="19"/>
      <c r="DS88" s="19"/>
      <c r="DT88" s="19"/>
      <c r="DU88" s="19"/>
      <c r="DV88" s="19"/>
      <c r="DW88" s="19"/>
      <c r="DX88" s="19"/>
      <c r="DY88" s="19"/>
      <c r="DZ88" s="19"/>
      <c r="EA88" s="19"/>
      <c r="EB88" s="19"/>
      <c r="EC88" s="19"/>
      <c r="ED88" s="19"/>
      <c r="EE88" s="19"/>
      <c r="EF88" s="19"/>
      <c r="EG88" s="19"/>
      <c r="EH88" s="19"/>
      <c r="EI88" s="19"/>
      <c r="EJ88" s="19"/>
      <c r="EK88" s="19"/>
      <c r="EL88" s="19"/>
      <c r="EM88" s="19"/>
      <c r="EN88" s="19"/>
      <c r="EO88" s="19"/>
      <c r="EP88" s="19"/>
      <c r="EQ88" s="19"/>
      <c r="ER88" s="19"/>
      <c r="ES88" s="19"/>
      <c r="ET88" s="19"/>
      <c r="EU88" s="19"/>
      <c r="EV88" s="19"/>
      <c r="EW88" s="19"/>
      <c r="EX88" s="19"/>
      <c r="EY88" s="19"/>
      <c r="EZ88" s="19"/>
      <c r="FA88" s="19"/>
      <c r="FB88" s="19"/>
      <c r="FC88" s="19"/>
      <c r="FD88" s="19"/>
      <c r="FE88" s="19"/>
      <c r="FF88" s="19"/>
      <c r="FG88" s="19"/>
      <c r="FH88" s="19"/>
      <c r="FI88" s="19"/>
      <c r="FJ88" s="19"/>
      <c r="FK88" s="19"/>
      <c r="FL88" s="24"/>
      <c r="FM88" s="16"/>
      <c r="FN88" s="16"/>
      <c r="FO88" s="16"/>
      <c r="FP88" s="16"/>
      <c r="FQ88" s="16"/>
    </row>
    <row r="89" spans="1:173" s="12" customFormat="1" ht="102" customHeight="1">
      <c r="A89" s="405">
        <v>43</v>
      </c>
      <c r="B89" s="405" t="s">
        <v>137</v>
      </c>
      <c r="C89" s="405" t="s">
        <v>141</v>
      </c>
      <c r="D89" s="405" t="s">
        <v>140</v>
      </c>
      <c r="E89" s="405" t="s">
        <v>142</v>
      </c>
      <c r="F89" s="405" t="s">
        <v>20</v>
      </c>
      <c r="G89" s="405" t="s">
        <v>13</v>
      </c>
      <c r="H89" s="461" t="s">
        <v>170</v>
      </c>
      <c r="I89" s="405" t="s">
        <v>143</v>
      </c>
      <c r="J89" s="405" t="s">
        <v>20</v>
      </c>
      <c r="K89" s="405" t="s">
        <v>16</v>
      </c>
      <c r="L89" s="405" t="s">
        <v>16</v>
      </c>
      <c r="M89" s="405" t="s">
        <v>24</v>
      </c>
      <c r="N89" s="404" t="s">
        <v>314</v>
      </c>
      <c r="O89" s="404" t="s">
        <v>363</v>
      </c>
      <c r="P89" s="405" t="s">
        <v>334</v>
      </c>
      <c r="Q89" s="405" t="s">
        <v>418</v>
      </c>
      <c r="R89" s="405" t="s">
        <v>299</v>
      </c>
      <c r="S89" s="408" t="s">
        <v>949</v>
      </c>
      <c r="T89" s="214">
        <v>0</v>
      </c>
      <c r="U89" s="336">
        <v>0.25</v>
      </c>
      <c r="V89" s="336">
        <v>0.25</v>
      </c>
      <c r="W89" s="377" t="s">
        <v>950</v>
      </c>
      <c r="X89" s="330">
        <v>0.75</v>
      </c>
      <c r="Y89" s="16"/>
      <c r="Z89" s="330">
        <f>(V89+X89)</f>
        <v>1</v>
      </c>
      <c r="AA89" s="346" t="s">
        <v>1105</v>
      </c>
      <c r="AB89" s="336">
        <v>1</v>
      </c>
      <c r="AC89" s="330">
        <f>(AB89+Z890/2)</f>
        <v>1</v>
      </c>
      <c r="AD89" s="346" t="s">
        <v>1106</v>
      </c>
      <c r="AE89" s="336">
        <v>1</v>
      </c>
      <c r="AF89" s="330">
        <f>(AE89+AC89)/2</f>
        <v>1</v>
      </c>
      <c r="AG89" s="346" t="s">
        <v>1268</v>
      </c>
      <c r="AH89" s="19"/>
      <c r="AI89" s="19"/>
      <c r="AJ89" s="19"/>
      <c r="AK89" s="19"/>
      <c r="AL89" s="19"/>
      <c r="AM89" s="19"/>
      <c r="AN89" s="19"/>
      <c r="AO89" s="19"/>
      <c r="AP89" s="19"/>
      <c r="AQ89" s="19"/>
      <c r="AR89" s="19"/>
      <c r="AS89" s="19"/>
      <c r="AT89" s="19"/>
      <c r="AU89" s="19"/>
      <c r="AV89" s="19"/>
      <c r="AW89" s="19"/>
      <c r="AX89" s="19"/>
      <c r="AY89" s="19"/>
      <c r="AZ89" s="19"/>
      <c r="BA89" s="19"/>
      <c r="BB89" s="19"/>
      <c r="BC89" s="19"/>
      <c r="BD89" s="19"/>
      <c r="BE89" s="19"/>
      <c r="BF89" s="19"/>
      <c r="BG89" s="19"/>
      <c r="BH89" s="19"/>
      <c r="BI89" s="19"/>
      <c r="BJ89" s="19"/>
      <c r="BK89" s="19"/>
      <c r="BL89" s="19"/>
      <c r="BM89" s="19"/>
      <c r="BN89" s="19"/>
      <c r="BO89" s="19"/>
      <c r="BP89" s="19"/>
      <c r="BQ89" s="19"/>
      <c r="BR89" s="19"/>
      <c r="BS89" s="19"/>
      <c r="BT89" s="19"/>
      <c r="BU89" s="19"/>
      <c r="BV89" s="19"/>
      <c r="BW89" s="19"/>
      <c r="BX89" s="19"/>
      <c r="BY89" s="19"/>
      <c r="BZ89" s="19"/>
      <c r="CA89" s="19"/>
      <c r="CB89" s="19"/>
      <c r="CC89" s="19"/>
      <c r="CD89" s="19"/>
      <c r="CE89" s="19"/>
      <c r="CF89" s="19"/>
      <c r="CG89" s="19"/>
      <c r="CH89" s="19"/>
      <c r="CI89" s="19"/>
      <c r="CJ89" s="19"/>
      <c r="CK89" s="19"/>
      <c r="CL89" s="19"/>
      <c r="CM89" s="19"/>
      <c r="CN89" s="19"/>
      <c r="CO89" s="19"/>
      <c r="CP89" s="19"/>
      <c r="CQ89" s="19"/>
      <c r="CR89" s="19"/>
      <c r="CS89" s="19"/>
      <c r="CT89" s="19"/>
      <c r="CU89" s="19"/>
      <c r="CV89" s="19"/>
      <c r="CW89" s="19"/>
      <c r="CX89" s="19"/>
      <c r="CY89" s="19"/>
      <c r="CZ89" s="19"/>
      <c r="DA89" s="19"/>
      <c r="DB89" s="19"/>
      <c r="DC89" s="19"/>
      <c r="DD89" s="19"/>
      <c r="DE89" s="19"/>
      <c r="DF89" s="19"/>
      <c r="DG89" s="19"/>
      <c r="DH89" s="19"/>
      <c r="DI89" s="19"/>
      <c r="DJ89" s="19"/>
      <c r="DK89" s="19"/>
      <c r="DL89" s="19"/>
      <c r="DM89" s="19"/>
      <c r="DN89" s="19"/>
      <c r="DO89" s="19"/>
      <c r="DP89" s="19"/>
      <c r="DQ89" s="19"/>
      <c r="DR89" s="19"/>
      <c r="DS89" s="19"/>
      <c r="DT89" s="19"/>
      <c r="DU89" s="19"/>
      <c r="DV89" s="19"/>
      <c r="DW89" s="19"/>
      <c r="DX89" s="19"/>
      <c r="DY89" s="19"/>
      <c r="DZ89" s="19"/>
      <c r="EA89" s="19"/>
      <c r="EB89" s="19"/>
      <c r="EC89" s="19"/>
      <c r="ED89" s="19"/>
      <c r="EE89" s="19"/>
      <c r="EF89" s="19"/>
      <c r="EG89" s="19"/>
      <c r="EH89" s="19"/>
      <c r="EI89" s="19"/>
      <c r="EJ89" s="19"/>
      <c r="EK89" s="19"/>
      <c r="EL89" s="19"/>
      <c r="EM89" s="19"/>
      <c r="EN89" s="19"/>
      <c r="EO89" s="19"/>
      <c r="EP89" s="19"/>
      <c r="EQ89" s="19"/>
      <c r="ER89" s="19"/>
      <c r="ES89" s="19"/>
      <c r="ET89" s="19"/>
      <c r="EU89" s="19"/>
      <c r="EV89" s="19"/>
      <c r="EW89" s="19"/>
      <c r="EX89" s="19"/>
      <c r="EY89" s="19"/>
      <c r="EZ89" s="19"/>
      <c r="FA89" s="19"/>
      <c r="FB89" s="19"/>
      <c r="FC89" s="19"/>
      <c r="FD89" s="19"/>
      <c r="FE89" s="19"/>
      <c r="FF89" s="19"/>
      <c r="FG89" s="19"/>
      <c r="FH89" s="19"/>
      <c r="FI89" s="19"/>
      <c r="FJ89" s="19"/>
      <c r="FK89" s="19"/>
      <c r="FL89" s="19"/>
      <c r="FM89" s="19"/>
      <c r="FN89" s="19"/>
      <c r="FO89" s="19"/>
      <c r="FP89" s="19"/>
      <c r="FQ89" s="19"/>
    </row>
    <row r="90" spans="1:173" s="11" customFormat="1" ht="26.25" customHeight="1" thickBot="1">
      <c r="A90" s="383"/>
      <c r="B90" s="383"/>
      <c r="C90" s="383"/>
      <c r="D90" s="383"/>
      <c r="E90" s="383"/>
      <c r="F90" s="383"/>
      <c r="G90" s="383"/>
      <c r="H90" s="463"/>
      <c r="I90" s="383"/>
      <c r="J90" s="383"/>
      <c r="K90" s="383"/>
      <c r="L90" s="383"/>
      <c r="M90" s="383"/>
      <c r="N90" s="402"/>
      <c r="O90" s="402"/>
      <c r="P90" s="383"/>
      <c r="Q90" s="383"/>
      <c r="R90" s="383"/>
      <c r="S90" s="410"/>
      <c r="T90" s="214">
        <v>0</v>
      </c>
      <c r="U90" s="347"/>
      <c r="V90" s="347"/>
      <c r="W90" s="378"/>
      <c r="X90" s="331"/>
      <c r="Y90" s="253"/>
      <c r="Z90" s="355"/>
      <c r="AA90" s="347"/>
      <c r="AB90" s="347"/>
      <c r="AC90" s="355"/>
      <c r="AD90" s="347"/>
      <c r="AE90" s="347"/>
      <c r="AF90" s="355"/>
      <c r="AG90" s="347"/>
      <c r="AH90" s="22"/>
      <c r="AI90" s="22"/>
      <c r="AJ90" s="22"/>
      <c r="AK90" s="22"/>
      <c r="AL90" s="22"/>
      <c r="AM90" s="22"/>
      <c r="AN90" s="22"/>
      <c r="AO90" s="22"/>
      <c r="AP90" s="22"/>
      <c r="AQ90" s="22"/>
      <c r="AR90" s="22"/>
      <c r="AS90" s="22"/>
      <c r="AT90" s="22"/>
      <c r="AU90" s="22"/>
      <c r="AV90" s="22"/>
      <c r="AW90" s="22"/>
      <c r="AX90" s="22"/>
      <c r="AY90" s="22"/>
      <c r="AZ90" s="22"/>
      <c r="BA90" s="22"/>
      <c r="BB90" s="22"/>
      <c r="BC90" s="22"/>
      <c r="BD90" s="22"/>
      <c r="BE90" s="22"/>
      <c r="BF90" s="22"/>
      <c r="BG90" s="22"/>
      <c r="BH90" s="22"/>
      <c r="BI90" s="22"/>
      <c r="BJ90" s="22"/>
      <c r="BK90" s="22"/>
      <c r="BL90" s="22"/>
      <c r="BM90" s="22"/>
      <c r="BN90" s="22"/>
      <c r="BO90" s="22"/>
      <c r="BP90" s="22"/>
      <c r="BQ90" s="22"/>
      <c r="BR90" s="22"/>
      <c r="BS90" s="22"/>
      <c r="BT90" s="22"/>
      <c r="BU90" s="22"/>
      <c r="BV90" s="22"/>
      <c r="BW90" s="22"/>
      <c r="BX90" s="22"/>
      <c r="BY90" s="22"/>
      <c r="BZ90" s="22"/>
      <c r="CA90" s="22"/>
      <c r="CB90" s="22"/>
      <c r="CC90" s="22"/>
      <c r="CD90" s="22"/>
      <c r="CE90" s="22"/>
      <c r="CF90" s="22"/>
      <c r="CG90" s="22"/>
      <c r="CH90" s="22"/>
      <c r="CI90" s="22"/>
      <c r="CJ90" s="22"/>
      <c r="CK90" s="22"/>
      <c r="CL90" s="22"/>
      <c r="CM90" s="22"/>
      <c r="CN90" s="22"/>
      <c r="CO90" s="22"/>
      <c r="CP90" s="22"/>
      <c r="CQ90" s="22"/>
      <c r="CR90" s="22"/>
      <c r="CS90" s="22"/>
      <c r="CT90" s="22"/>
      <c r="CU90" s="22"/>
      <c r="CV90" s="22"/>
      <c r="CW90" s="22"/>
      <c r="CX90" s="22"/>
      <c r="CY90" s="22"/>
      <c r="CZ90" s="22"/>
      <c r="DA90" s="22"/>
      <c r="DB90" s="22"/>
      <c r="DC90" s="22"/>
      <c r="DD90" s="22"/>
      <c r="DE90" s="22"/>
      <c r="DF90" s="22"/>
      <c r="DG90" s="22"/>
      <c r="DH90" s="22"/>
      <c r="DI90" s="22"/>
      <c r="DJ90" s="22"/>
      <c r="DK90" s="22"/>
      <c r="DL90" s="22"/>
      <c r="DM90" s="22"/>
      <c r="DN90" s="22"/>
      <c r="DO90" s="22"/>
      <c r="DP90" s="22"/>
      <c r="DQ90" s="22"/>
      <c r="DR90" s="22"/>
      <c r="DS90" s="22"/>
      <c r="DT90" s="22"/>
      <c r="DU90" s="22"/>
      <c r="DV90" s="22"/>
      <c r="DW90" s="22"/>
      <c r="DX90" s="22"/>
      <c r="DY90" s="22"/>
      <c r="DZ90" s="22"/>
      <c r="EA90" s="22"/>
      <c r="EB90" s="22"/>
      <c r="EC90" s="22"/>
      <c r="ED90" s="22"/>
      <c r="EE90" s="22"/>
      <c r="EF90" s="22"/>
      <c r="EG90" s="22"/>
      <c r="EH90" s="22"/>
      <c r="EI90" s="22"/>
      <c r="EJ90" s="22"/>
      <c r="EK90" s="22"/>
      <c r="EL90" s="22"/>
      <c r="EM90" s="22"/>
      <c r="EN90" s="22"/>
      <c r="EO90" s="22"/>
      <c r="EP90" s="22"/>
      <c r="EQ90" s="22"/>
      <c r="ER90" s="22"/>
      <c r="ES90" s="22"/>
      <c r="ET90" s="22"/>
      <c r="EU90" s="22"/>
      <c r="EV90" s="22"/>
      <c r="EW90" s="22"/>
      <c r="EX90" s="22"/>
      <c r="EY90" s="22"/>
      <c r="EZ90" s="22"/>
      <c r="FA90" s="22"/>
      <c r="FB90" s="22"/>
      <c r="FC90" s="22"/>
      <c r="FD90" s="22"/>
      <c r="FE90" s="22"/>
      <c r="FF90" s="22"/>
      <c r="FG90" s="22"/>
      <c r="FH90" s="22"/>
      <c r="FI90" s="22"/>
      <c r="FJ90" s="22"/>
      <c r="FK90" s="22"/>
      <c r="FL90" s="22"/>
      <c r="FM90" s="22"/>
      <c r="FN90" s="22"/>
      <c r="FO90" s="22"/>
      <c r="FP90" s="22"/>
      <c r="FQ90" s="22"/>
    </row>
    <row r="91" spans="1:173" s="11" customFormat="1" ht="66" customHeight="1">
      <c r="A91" s="405">
        <v>44</v>
      </c>
      <c r="B91" s="405" t="s">
        <v>137</v>
      </c>
      <c r="C91" s="405" t="s">
        <v>159</v>
      </c>
      <c r="D91" s="405" t="s">
        <v>144</v>
      </c>
      <c r="E91" s="405" t="s">
        <v>146</v>
      </c>
      <c r="F91" s="405" t="s">
        <v>20</v>
      </c>
      <c r="G91" s="405" t="s">
        <v>13</v>
      </c>
      <c r="H91" s="461" t="s">
        <v>170</v>
      </c>
      <c r="I91" s="405" t="s">
        <v>147</v>
      </c>
      <c r="J91" s="405" t="s">
        <v>20</v>
      </c>
      <c r="K91" s="405" t="s">
        <v>16</v>
      </c>
      <c r="L91" s="405" t="s">
        <v>16</v>
      </c>
      <c r="M91" s="405" t="s">
        <v>24</v>
      </c>
      <c r="N91" s="404" t="s">
        <v>250</v>
      </c>
      <c r="O91" s="404" t="s">
        <v>313</v>
      </c>
      <c r="P91" s="405" t="s">
        <v>334</v>
      </c>
      <c r="Q91" s="405" t="s">
        <v>362</v>
      </c>
      <c r="R91" s="405" t="s">
        <v>299</v>
      </c>
      <c r="S91" s="408" t="s">
        <v>419</v>
      </c>
      <c r="T91" s="214">
        <v>0</v>
      </c>
      <c r="U91" s="336">
        <v>0</v>
      </c>
      <c r="V91" s="336">
        <v>0</v>
      </c>
      <c r="W91" s="377" t="s">
        <v>913</v>
      </c>
      <c r="X91" s="330">
        <v>0</v>
      </c>
      <c r="Y91" s="253"/>
      <c r="Z91" s="330">
        <f>(X91+V91)</f>
        <v>0</v>
      </c>
      <c r="AA91" s="346" t="s">
        <v>1013</v>
      </c>
      <c r="AB91" s="523">
        <v>1</v>
      </c>
      <c r="AC91" s="330">
        <v>1</v>
      </c>
      <c r="AD91" s="371" t="s">
        <v>1104</v>
      </c>
      <c r="AE91" s="523">
        <v>1</v>
      </c>
      <c r="AF91" s="330">
        <v>1</v>
      </c>
      <c r="AG91" s="371" t="s">
        <v>1104</v>
      </c>
      <c r="AH91" s="22"/>
      <c r="AI91" s="22"/>
      <c r="AJ91" s="22"/>
      <c r="AK91" s="22"/>
      <c r="AL91" s="22"/>
      <c r="AM91" s="22"/>
      <c r="AN91" s="22"/>
      <c r="AO91" s="22"/>
      <c r="AP91" s="22"/>
      <c r="AQ91" s="22"/>
      <c r="AR91" s="22"/>
      <c r="AS91" s="22"/>
      <c r="AT91" s="22"/>
      <c r="AU91" s="22"/>
      <c r="AV91" s="22"/>
      <c r="AW91" s="22"/>
      <c r="AX91" s="22"/>
      <c r="AY91" s="22"/>
      <c r="AZ91" s="22"/>
      <c r="BA91" s="22"/>
      <c r="BB91" s="22"/>
      <c r="BC91" s="22"/>
      <c r="BD91" s="22"/>
      <c r="BE91" s="22"/>
      <c r="BF91" s="22"/>
      <c r="BG91" s="22"/>
      <c r="BH91" s="22"/>
      <c r="BI91" s="22"/>
      <c r="BJ91" s="22"/>
      <c r="BK91" s="22"/>
      <c r="BL91" s="22"/>
      <c r="BM91" s="22"/>
      <c r="BN91" s="22"/>
      <c r="BO91" s="22"/>
      <c r="BP91" s="22"/>
      <c r="BQ91" s="22"/>
      <c r="BR91" s="22"/>
      <c r="BS91" s="22"/>
      <c r="BT91" s="22"/>
      <c r="BU91" s="22"/>
      <c r="BV91" s="22"/>
      <c r="BW91" s="22"/>
      <c r="BX91" s="22"/>
      <c r="BY91" s="22"/>
      <c r="BZ91" s="22"/>
      <c r="CA91" s="22"/>
      <c r="CB91" s="22"/>
      <c r="CC91" s="22"/>
      <c r="CD91" s="22"/>
      <c r="CE91" s="22"/>
      <c r="CF91" s="22"/>
      <c r="CG91" s="22"/>
      <c r="CH91" s="22"/>
      <c r="CI91" s="22"/>
      <c r="CJ91" s="22"/>
      <c r="CK91" s="22"/>
      <c r="CL91" s="22"/>
      <c r="CM91" s="22"/>
      <c r="CN91" s="22"/>
      <c r="CO91" s="22"/>
      <c r="CP91" s="22"/>
      <c r="CQ91" s="22"/>
      <c r="CR91" s="22"/>
      <c r="CS91" s="22"/>
      <c r="CT91" s="22"/>
      <c r="CU91" s="22"/>
      <c r="CV91" s="22"/>
      <c r="CW91" s="22"/>
      <c r="CX91" s="22"/>
      <c r="CY91" s="22"/>
      <c r="CZ91" s="22"/>
      <c r="DA91" s="22"/>
      <c r="DB91" s="22"/>
      <c r="DC91" s="22"/>
      <c r="DD91" s="22"/>
      <c r="DE91" s="22"/>
      <c r="DF91" s="22"/>
      <c r="DG91" s="22"/>
      <c r="DH91" s="22"/>
      <c r="DI91" s="22"/>
      <c r="DJ91" s="22"/>
      <c r="DK91" s="22"/>
      <c r="DL91" s="22"/>
      <c r="DM91" s="22"/>
      <c r="DN91" s="22"/>
      <c r="DO91" s="22"/>
      <c r="DP91" s="22"/>
      <c r="DQ91" s="22"/>
      <c r="DR91" s="22"/>
      <c r="DS91" s="22"/>
      <c r="DT91" s="22"/>
      <c r="DU91" s="22"/>
      <c r="DV91" s="22"/>
      <c r="DW91" s="22"/>
      <c r="DX91" s="22"/>
      <c r="DY91" s="22"/>
      <c r="DZ91" s="22"/>
      <c r="EA91" s="22"/>
      <c r="EB91" s="22"/>
      <c r="EC91" s="22"/>
      <c r="ED91" s="22"/>
      <c r="EE91" s="22"/>
      <c r="EF91" s="22"/>
      <c r="EG91" s="22"/>
      <c r="EH91" s="22"/>
      <c r="EI91" s="22"/>
      <c r="EJ91" s="22"/>
      <c r="EK91" s="22"/>
      <c r="EL91" s="22"/>
      <c r="EM91" s="22"/>
      <c r="EN91" s="22"/>
      <c r="EO91" s="22"/>
      <c r="EP91" s="22"/>
      <c r="EQ91" s="22"/>
      <c r="ER91" s="22"/>
      <c r="ES91" s="22"/>
      <c r="ET91" s="22"/>
      <c r="EU91" s="22"/>
      <c r="EV91" s="22"/>
      <c r="EW91" s="22"/>
      <c r="EX91" s="22"/>
      <c r="EY91" s="22"/>
      <c r="EZ91" s="22"/>
      <c r="FA91" s="22"/>
      <c r="FB91" s="22"/>
      <c r="FC91" s="22"/>
      <c r="FD91" s="22"/>
      <c r="FE91" s="22"/>
      <c r="FF91" s="22"/>
      <c r="FG91" s="22"/>
      <c r="FH91" s="22"/>
      <c r="FI91" s="22"/>
      <c r="FJ91" s="22"/>
      <c r="FK91" s="22"/>
      <c r="FL91" s="22"/>
      <c r="FM91" s="22"/>
      <c r="FN91" s="22"/>
      <c r="FO91" s="22"/>
      <c r="FP91" s="22"/>
      <c r="FQ91" s="22"/>
    </row>
    <row r="92" spans="1:173" s="26" customFormat="1" ht="51" customHeight="1" thickBot="1">
      <c r="A92" s="385"/>
      <c r="B92" s="385"/>
      <c r="C92" s="385"/>
      <c r="D92" s="385"/>
      <c r="E92" s="385"/>
      <c r="F92" s="385"/>
      <c r="G92" s="385"/>
      <c r="H92" s="462"/>
      <c r="I92" s="385"/>
      <c r="J92" s="385"/>
      <c r="K92" s="385"/>
      <c r="L92" s="385"/>
      <c r="M92" s="385"/>
      <c r="N92" s="403"/>
      <c r="O92" s="403"/>
      <c r="P92" s="385"/>
      <c r="Q92" s="385"/>
      <c r="R92" s="385"/>
      <c r="S92" s="409"/>
      <c r="T92" s="256">
        <v>0</v>
      </c>
      <c r="U92" s="357"/>
      <c r="V92" s="357"/>
      <c r="W92" s="379"/>
      <c r="X92" s="358"/>
      <c r="Y92" s="261"/>
      <c r="Z92" s="354"/>
      <c r="AA92" s="357"/>
      <c r="AB92" s="379"/>
      <c r="AC92" s="354"/>
      <c r="AD92" s="371"/>
      <c r="AE92" s="379"/>
      <c r="AF92" s="354"/>
      <c r="AG92" s="371"/>
      <c r="AH92" s="25"/>
      <c r="AI92" s="25"/>
      <c r="AJ92" s="25"/>
      <c r="AK92" s="25"/>
      <c r="AL92" s="25"/>
      <c r="AM92" s="25"/>
      <c r="AN92" s="25"/>
      <c r="AO92" s="25"/>
      <c r="AP92" s="25"/>
      <c r="AQ92" s="25"/>
      <c r="AR92" s="25"/>
      <c r="AS92" s="25"/>
      <c r="AT92" s="25"/>
      <c r="AU92" s="25"/>
      <c r="AV92" s="25"/>
      <c r="AW92" s="25"/>
      <c r="AX92" s="25"/>
      <c r="AY92" s="25"/>
      <c r="AZ92" s="25"/>
      <c r="BA92" s="25"/>
      <c r="BB92" s="25"/>
      <c r="BC92" s="25"/>
      <c r="BD92" s="25"/>
      <c r="BE92" s="25"/>
      <c r="BF92" s="25"/>
      <c r="BG92" s="25"/>
      <c r="BH92" s="25"/>
      <c r="BI92" s="25"/>
      <c r="BJ92" s="25"/>
      <c r="BK92" s="25"/>
      <c r="BL92" s="25"/>
      <c r="BM92" s="25"/>
      <c r="BN92" s="25"/>
      <c r="BO92" s="25"/>
      <c r="BP92" s="25"/>
      <c r="BQ92" s="25"/>
      <c r="BR92" s="25"/>
      <c r="BS92" s="25"/>
      <c r="BT92" s="25"/>
      <c r="BU92" s="25"/>
      <c r="BV92" s="25"/>
      <c r="BW92" s="25"/>
      <c r="BX92" s="25"/>
      <c r="BY92" s="25"/>
      <c r="BZ92" s="25"/>
      <c r="CA92" s="25"/>
      <c r="CB92" s="25"/>
      <c r="CC92" s="25"/>
      <c r="CD92" s="25"/>
      <c r="CE92" s="25"/>
      <c r="CF92" s="25"/>
      <c r="CG92" s="25"/>
      <c r="CH92" s="25"/>
      <c r="CI92" s="25"/>
      <c r="CJ92" s="25"/>
      <c r="CK92" s="25"/>
      <c r="CL92" s="25"/>
      <c r="CM92" s="25"/>
      <c r="CN92" s="25"/>
      <c r="CO92" s="25"/>
      <c r="CP92" s="25"/>
      <c r="CQ92" s="25"/>
      <c r="CR92" s="25"/>
      <c r="CS92" s="25"/>
      <c r="CT92" s="25"/>
      <c r="CU92" s="25"/>
      <c r="CV92" s="25"/>
      <c r="CW92" s="25"/>
      <c r="CX92" s="25"/>
      <c r="CY92" s="25"/>
      <c r="CZ92" s="25"/>
      <c r="DA92" s="25"/>
      <c r="DB92" s="25"/>
      <c r="DC92" s="25"/>
      <c r="DD92" s="25"/>
      <c r="DE92" s="25"/>
      <c r="DF92" s="25"/>
      <c r="DG92" s="25"/>
      <c r="DH92" s="25"/>
      <c r="DI92" s="25"/>
      <c r="DJ92" s="25"/>
      <c r="DK92" s="25"/>
      <c r="DL92" s="25"/>
      <c r="DM92" s="25"/>
      <c r="DN92" s="25"/>
      <c r="DO92" s="25"/>
      <c r="DP92" s="25"/>
      <c r="DQ92" s="25"/>
      <c r="DR92" s="25"/>
      <c r="DS92" s="25"/>
      <c r="DT92" s="25"/>
      <c r="DU92" s="25"/>
      <c r="DV92" s="25"/>
      <c r="DW92" s="25"/>
      <c r="DX92" s="25"/>
      <c r="DY92" s="25"/>
      <c r="DZ92" s="25"/>
      <c r="EA92" s="25"/>
      <c r="EB92" s="25"/>
      <c r="EC92" s="25"/>
      <c r="ED92" s="25"/>
      <c r="EE92" s="25"/>
      <c r="EF92" s="25"/>
      <c r="EG92" s="25"/>
      <c r="EH92" s="25"/>
      <c r="EI92" s="25"/>
      <c r="EJ92" s="25"/>
      <c r="EK92" s="25"/>
      <c r="EL92" s="25"/>
      <c r="EM92" s="25"/>
      <c r="EN92" s="25"/>
      <c r="EO92" s="25"/>
      <c r="EP92" s="25"/>
      <c r="EQ92" s="25"/>
      <c r="ER92" s="25"/>
      <c r="ES92" s="25"/>
      <c r="ET92" s="25"/>
      <c r="EU92" s="25"/>
      <c r="EV92" s="25"/>
      <c r="EW92" s="25"/>
      <c r="EX92" s="25"/>
      <c r="EY92" s="25"/>
      <c r="EZ92" s="25"/>
      <c r="FA92" s="25"/>
      <c r="FB92" s="25"/>
      <c r="FC92" s="25"/>
      <c r="FD92" s="25"/>
      <c r="FE92" s="25"/>
      <c r="FF92" s="25"/>
      <c r="FG92" s="25"/>
      <c r="FH92" s="25"/>
      <c r="FI92" s="25"/>
      <c r="FJ92" s="25"/>
      <c r="FK92" s="25"/>
      <c r="FL92" s="25"/>
      <c r="FM92" s="25"/>
      <c r="FN92" s="25"/>
      <c r="FO92" s="25"/>
      <c r="FP92" s="25"/>
      <c r="FQ92" s="25"/>
    </row>
    <row r="93" spans="1:173" s="26" customFormat="1" ht="34.5" customHeight="1" thickBot="1">
      <c r="A93" s="139"/>
      <c r="B93" s="140"/>
      <c r="C93" s="140"/>
      <c r="D93" s="140"/>
      <c r="E93" s="140"/>
      <c r="F93" s="141"/>
      <c r="G93" s="140"/>
      <c r="H93" s="140"/>
      <c r="I93" s="140"/>
      <c r="J93" s="140"/>
      <c r="K93" s="140"/>
      <c r="L93" s="140"/>
      <c r="M93" s="140"/>
      <c r="N93" s="142"/>
      <c r="O93" s="142"/>
      <c r="P93" s="140"/>
      <c r="Q93" s="143"/>
      <c r="R93" s="144"/>
      <c r="S93" s="267" t="s">
        <v>923</v>
      </c>
      <c r="T93" s="269"/>
      <c r="U93" s="268"/>
      <c r="V93" s="204">
        <f>SUM(V10:V92)/39</f>
        <v>0.22820512820512825</v>
      </c>
      <c r="W93" s="141"/>
      <c r="X93" s="262"/>
      <c r="Y93" s="263"/>
      <c r="Z93" s="204">
        <f>SUM(Z10:Z92)/39</f>
        <v>0.46538461538461545</v>
      </c>
      <c r="AA93" s="264"/>
      <c r="AB93" s="264"/>
      <c r="AC93" s="204">
        <f>SUM(AC10:AC92)/39</f>
        <v>0.92948717948717952</v>
      </c>
      <c r="AD93" s="264"/>
      <c r="AE93" s="264"/>
      <c r="AF93" s="327">
        <f>SUM(AF10:AF92)/41</f>
        <v>0.99146341463414633</v>
      </c>
      <c r="AG93" s="264"/>
      <c r="AH93" s="25"/>
      <c r="AI93" s="25"/>
      <c r="AJ93" s="25"/>
      <c r="AK93" s="25"/>
      <c r="AL93" s="25"/>
      <c r="AM93" s="25"/>
      <c r="AN93" s="25"/>
      <c r="AO93" s="25"/>
      <c r="AP93" s="25"/>
      <c r="AQ93" s="25"/>
      <c r="AR93" s="25"/>
      <c r="AS93" s="25"/>
      <c r="AT93" s="25"/>
      <c r="AU93" s="25"/>
      <c r="AV93" s="25"/>
      <c r="AW93" s="25"/>
      <c r="AX93" s="25"/>
      <c r="AY93" s="25"/>
      <c r="AZ93" s="25"/>
      <c r="BA93" s="25"/>
      <c r="BB93" s="25"/>
      <c r="BC93" s="25"/>
      <c r="BD93" s="25"/>
      <c r="BE93" s="25"/>
      <c r="BF93" s="25"/>
      <c r="BG93" s="25"/>
      <c r="BH93" s="25"/>
      <c r="BI93" s="25"/>
      <c r="BJ93" s="25"/>
      <c r="BK93" s="25"/>
      <c r="BL93" s="25"/>
      <c r="BM93" s="25"/>
      <c r="BN93" s="25"/>
      <c r="BO93" s="25"/>
      <c r="BP93" s="25"/>
      <c r="BQ93" s="25"/>
      <c r="BR93" s="25"/>
      <c r="BS93" s="25"/>
      <c r="BT93" s="25"/>
      <c r="BU93" s="25"/>
      <c r="BV93" s="25"/>
      <c r="BW93" s="25"/>
      <c r="BX93" s="25"/>
      <c r="BY93" s="25"/>
      <c r="BZ93" s="25"/>
      <c r="CA93" s="25"/>
      <c r="CB93" s="25"/>
      <c r="CC93" s="25"/>
      <c r="CD93" s="25"/>
      <c r="CE93" s="25"/>
      <c r="CF93" s="25"/>
      <c r="CG93" s="25"/>
      <c r="CH93" s="25"/>
      <c r="CI93" s="25"/>
      <c r="CJ93" s="25"/>
      <c r="CK93" s="25"/>
      <c r="CL93" s="25"/>
      <c r="CM93" s="25"/>
      <c r="CN93" s="25"/>
      <c r="CO93" s="25"/>
      <c r="CP93" s="25"/>
      <c r="CQ93" s="25"/>
      <c r="CR93" s="25"/>
      <c r="CS93" s="25"/>
      <c r="CT93" s="25"/>
      <c r="CU93" s="25"/>
      <c r="CV93" s="25"/>
      <c r="CW93" s="25"/>
      <c r="CX93" s="25"/>
      <c r="CY93" s="25"/>
      <c r="CZ93" s="25"/>
      <c r="DA93" s="25"/>
      <c r="DB93" s="25"/>
      <c r="DC93" s="25"/>
      <c r="DD93" s="25"/>
      <c r="DE93" s="25"/>
      <c r="DF93" s="25"/>
      <c r="DG93" s="25"/>
      <c r="DH93" s="25"/>
      <c r="DI93" s="25"/>
      <c r="DJ93" s="25"/>
      <c r="DK93" s="25"/>
      <c r="DL93" s="25"/>
      <c r="DM93" s="25"/>
      <c r="DN93" s="25"/>
      <c r="DO93" s="25"/>
      <c r="DP93" s="25"/>
      <c r="DQ93" s="25"/>
      <c r="DR93" s="25"/>
      <c r="DS93" s="25"/>
      <c r="DT93" s="25"/>
      <c r="DU93" s="25"/>
      <c r="DV93" s="25"/>
      <c r="DW93" s="25"/>
      <c r="DX93" s="25"/>
      <c r="DY93" s="25"/>
      <c r="DZ93" s="25"/>
      <c r="EA93" s="25"/>
      <c r="EB93" s="25"/>
      <c r="EC93" s="25"/>
      <c r="ED93" s="25"/>
      <c r="EE93" s="25"/>
      <c r="EF93" s="25"/>
      <c r="EG93" s="25"/>
      <c r="EH93" s="25"/>
      <c r="EI93" s="25"/>
      <c r="EJ93" s="25"/>
      <c r="EK93" s="25"/>
      <c r="EL93" s="25"/>
      <c r="EM93" s="25"/>
      <c r="EN93" s="25"/>
      <c r="EO93" s="25"/>
      <c r="EP93" s="25"/>
      <c r="EQ93" s="25"/>
      <c r="ER93" s="25"/>
      <c r="ES93" s="25"/>
      <c r="ET93" s="25"/>
      <c r="EU93" s="25"/>
      <c r="EV93" s="25"/>
      <c r="EW93" s="25"/>
      <c r="EX93" s="25"/>
      <c r="EY93" s="25"/>
      <c r="EZ93" s="25"/>
      <c r="FA93" s="25"/>
      <c r="FB93" s="25"/>
      <c r="FC93" s="25"/>
      <c r="FD93" s="25"/>
      <c r="FE93" s="25"/>
      <c r="FF93" s="25"/>
      <c r="FG93" s="25"/>
      <c r="FH93" s="25"/>
      <c r="FI93" s="25"/>
      <c r="FJ93" s="25"/>
      <c r="FK93" s="25"/>
      <c r="FL93" s="25"/>
      <c r="FM93" s="25"/>
      <c r="FN93" s="25"/>
      <c r="FO93" s="25"/>
      <c r="FP93" s="25"/>
      <c r="FQ93" s="25"/>
    </row>
    <row r="94" spans="1:173" s="26" customFormat="1" ht="48" customHeight="1">
      <c r="A94" s="26" t="s">
        <v>423</v>
      </c>
      <c r="F94" s="27"/>
      <c r="N94" s="58"/>
      <c r="O94" s="58"/>
      <c r="Q94" s="132"/>
      <c r="S94" s="136"/>
      <c r="T94" s="28"/>
      <c r="U94" s="109"/>
      <c r="V94" s="109"/>
      <c r="W94" s="107"/>
      <c r="X94" s="25"/>
      <c r="Y94" s="25"/>
      <c r="Z94" s="25"/>
      <c r="AA94" s="25"/>
      <c r="AB94" s="25"/>
      <c r="AC94" s="25"/>
      <c r="AD94" s="25"/>
      <c r="AE94" s="25"/>
      <c r="AF94" s="25"/>
      <c r="AG94" s="25"/>
      <c r="AH94" s="25"/>
      <c r="AI94" s="25"/>
      <c r="AJ94" s="25"/>
      <c r="AK94" s="25"/>
      <c r="AL94" s="25"/>
      <c r="AM94" s="25"/>
      <c r="AN94" s="25"/>
      <c r="AO94" s="25"/>
      <c r="AP94" s="25"/>
      <c r="AQ94" s="25"/>
      <c r="AR94" s="25"/>
      <c r="AS94" s="25"/>
      <c r="AT94" s="25"/>
      <c r="AU94" s="25"/>
      <c r="AV94" s="25"/>
      <c r="AW94" s="25"/>
      <c r="AX94" s="25"/>
      <c r="AY94" s="25"/>
      <c r="AZ94" s="25"/>
      <c r="BA94" s="25"/>
      <c r="BB94" s="25"/>
      <c r="BC94" s="25"/>
      <c r="BD94" s="25"/>
      <c r="BE94" s="25"/>
      <c r="BF94" s="25"/>
      <c r="BG94" s="25"/>
      <c r="BH94" s="25"/>
      <c r="BI94" s="25"/>
      <c r="BJ94" s="25"/>
      <c r="BK94" s="25"/>
      <c r="BL94" s="25"/>
      <c r="BM94" s="25"/>
      <c r="BN94" s="25"/>
      <c r="BO94" s="25"/>
      <c r="BP94" s="25"/>
      <c r="BQ94" s="25"/>
      <c r="BR94" s="25"/>
      <c r="BS94" s="25"/>
      <c r="BT94" s="25"/>
      <c r="BU94" s="25"/>
      <c r="BV94" s="25"/>
      <c r="BW94" s="25"/>
      <c r="BX94" s="25"/>
      <c r="BY94" s="25"/>
      <c r="BZ94" s="25"/>
      <c r="CA94" s="25"/>
      <c r="CB94" s="25"/>
      <c r="CC94" s="25"/>
      <c r="CD94" s="25"/>
      <c r="CE94" s="25"/>
      <c r="CF94" s="25"/>
      <c r="CG94" s="25"/>
      <c r="CH94" s="25"/>
      <c r="CI94" s="25"/>
      <c r="CJ94" s="25"/>
      <c r="CK94" s="25"/>
      <c r="CL94" s="25"/>
      <c r="CM94" s="25"/>
      <c r="CN94" s="25"/>
      <c r="CO94" s="25"/>
      <c r="CP94" s="25"/>
      <c r="CQ94" s="25"/>
      <c r="CR94" s="25"/>
      <c r="CS94" s="25"/>
      <c r="CT94" s="25"/>
      <c r="CU94" s="25"/>
      <c r="CV94" s="25"/>
      <c r="CW94" s="25"/>
      <c r="CX94" s="25"/>
      <c r="CY94" s="25"/>
      <c r="CZ94" s="25"/>
      <c r="DA94" s="25"/>
      <c r="DB94" s="25"/>
      <c r="DC94" s="25"/>
      <c r="DD94" s="25"/>
      <c r="DE94" s="25"/>
      <c r="DF94" s="25"/>
      <c r="DG94" s="25"/>
      <c r="DH94" s="25"/>
      <c r="DI94" s="25"/>
      <c r="DJ94" s="25"/>
      <c r="DK94" s="25"/>
      <c r="DL94" s="25"/>
      <c r="DM94" s="25"/>
      <c r="DN94" s="25"/>
      <c r="DO94" s="25"/>
      <c r="DP94" s="25"/>
      <c r="DQ94" s="25"/>
      <c r="DR94" s="25"/>
      <c r="DS94" s="25"/>
      <c r="DT94" s="25"/>
      <c r="DU94" s="25"/>
      <c r="DV94" s="25"/>
      <c r="DW94" s="25"/>
      <c r="DX94" s="25"/>
      <c r="DY94" s="25"/>
      <c r="DZ94" s="25"/>
      <c r="EA94" s="25"/>
      <c r="EB94" s="25"/>
      <c r="EC94" s="25"/>
      <c r="ED94" s="25"/>
      <c r="EE94" s="25"/>
      <c r="EF94" s="25"/>
      <c r="EG94" s="25"/>
      <c r="EH94" s="25"/>
      <c r="EI94" s="25"/>
      <c r="EJ94" s="25"/>
      <c r="EK94" s="25"/>
      <c r="EL94" s="25"/>
      <c r="EM94" s="25"/>
      <c r="EN94" s="25"/>
      <c r="EO94" s="25"/>
      <c r="EP94" s="25"/>
      <c r="EQ94" s="25"/>
      <c r="ER94" s="25"/>
      <c r="ES94" s="25"/>
      <c r="ET94" s="25"/>
      <c r="EU94" s="25"/>
      <c r="EV94" s="25"/>
      <c r="EW94" s="25"/>
      <c r="EX94" s="25"/>
      <c r="EY94" s="25"/>
      <c r="EZ94" s="25"/>
      <c r="FA94" s="25"/>
      <c r="FB94" s="25"/>
      <c r="FC94" s="25"/>
      <c r="FD94" s="25"/>
      <c r="FE94" s="25"/>
      <c r="FF94" s="25"/>
      <c r="FG94" s="25"/>
      <c r="FH94" s="25"/>
      <c r="FI94" s="25"/>
      <c r="FJ94" s="25"/>
      <c r="FK94" s="25"/>
      <c r="FL94" s="25"/>
      <c r="FM94" s="25"/>
      <c r="FN94" s="25"/>
      <c r="FO94" s="25"/>
      <c r="FP94" s="25"/>
      <c r="FQ94" s="25"/>
    </row>
    <row r="95" spans="1:173" s="26" customFormat="1" ht="15.75">
      <c r="F95" s="27"/>
      <c r="N95" s="58"/>
      <c r="O95" s="58"/>
      <c r="Q95" s="132"/>
      <c r="S95" s="137"/>
      <c r="U95" s="109"/>
      <c r="V95" s="109"/>
      <c r="W95" s="107"/>
      <c r="X95" s="25"/>
      <c r="Y95" s="25"/>
      <c r="Z95" s="25"/>
      <c r="AA95" s="25"/>
      <c r="AB95" s="25"/>
      <c r="AC95" s="25"/>
      <c r="AD95" s="25"/>
      <c r="AE95" s="25"/>
      <c r="AF95" s="25"/>
      <c r="AG95" s="25"/>
      <c r="AH95" s="25"/>
      <c r="AI95" s="25"/>
      <c r="AJ95" s="25"/>
      <c r="AK95" s="25"/>
      <c r="AL95" s="25"/>
      <c r="AM95" s="25"/>
      <c r="AN95" s="25"/>
      <c r="AO95" s="25"/>
      <c r="AP95" s="25"/>
      <c r="AQ95" s="25"/>
      <c r="AR95" s="25"/>
      <c r="AS95" s="25"/>
      <c r="AT95" s="25"/>
      <c r="AU95" s="25"/>
      <c r="AV95" s="25"/>
      <c r="AW95" s="25"/>
      <c r="AX95" s="25"/>
      <c r="AY95" s="25"/>
      <c r="AZ95" s="25"/>
      <c r="BA95" s="25"/>
      <c r="BB95" s="25"/>
      <c r="BC95" s="25"/>
      <c r="BD95" s="25"/>
      <c r="BE95" s="25"/>
      <c r="BF95" s="25"/>
      <c r="BG95" s="25"/>
      <c r="BH95" s="25"/>
      <c r="BI95" s="25"/>
      <c r="BJ95" s="25"/>
      <c r="BK95" s="25"/>
      <c r="BL95" s="25"/>
      <c r="BM95" s="25"/>
      <c r="BN95" s="25"/>
      <c r="BO95" s="25"/>
      <c r="BP95" s="25"/>
      <c r="BQ95" s="25"/>
      <c r="BR95" s="25"/>
      <c r="BS95" s="25"/>
      <c r="BT95" s="25"/>
      <c r="BU95" s="25"/>
      <c r="BV95" s="25"/>
      <c r="BW95" s="25"/>
      <c r="BX95" s="25"/>
      <c r="BY95" s="25"/>
      <c r="BZ95" s="25"/>
      <c r="CA95" s="25"/>
      <c r="CB95" s="25"/>
      <c r="CC95" s="25"/>
      <c r="CD95" s="25"/>
      <c r="CE95" s="25"/>
      <c r="CF95" s="25"/>
      <c r="CG95" s="25"/>
      <c r="CH95" s="25"/>
      <c r="CI95" s="25"/>
      <c r="CJ95" s="25"/>
      <c r="CK95" s="25"/>
      <c r="CL95" s="25"/>
      <c r="CM95" s="25"/>
      <c r="CN95" s="25"/>
      <c r="CO95" s="25"/>
      <c r="CP95" s="25"/>
      <c r="CQ95" s="25"/>
      <c r="CR95" s="25"/>
      <c r="CS95" s="25"/>
      <c r="CT95" s="25"/>
      <c r="CU95" s="25"/>
      <c r="CV95" s="25"/>
      <c r="CW95" s="25"/>
      <c r="CX95" s="25"/>
      <c r="CY95" s="25"/>
      <c r="CZ95" s="25"/>
      <c r="DA95" s="25"/>
      <c r="DB95" s="25"/>
      <c r="DC95" s="25"/>
      <c r="DD95" s="25"/>
      <c r="DE95" s="25"/>
      <c r="DF95" s="25"/>
      <c r="DG95" s="25"/>
      <c r="DH95" s="25"/>
      <c r="DI95" s="25"/>
      <c r="DJ95" s="25"/>
      <c r="DK95" s="25"/>
      <c r="DL95" s="25"/>
      <c r="DM95" s="25"/>
      <c r="DN95" s="25"/>
      <c r="DO95" s="25"/>
      <c r="DP95" s="25"/>
      <c r="DQ95" s="25"/>
      <c r="DR95" s="25"/>
      <c r="DS95" s="25"/>
      <c r="DT95" s="25"/>
      <c r="DU95" s="25"/>
      <c r="DV95" s="25"/>
      <c r="DW95" s="25"/>
      <c r="DX95" s="25"/>
      <c r="DY95" s="25"/>
      <c r="DZ95" s="25"/>
      <c r="EA95" s="25"/>
      <c r="EB95" s="25"/>
      <c r="EC95" s="25"/>
      <c r="ED95" s="25"/>
      <c r="EE95" s="25"/>
      <c r="EF95" s="25"/>
      <c r="EG95" s="25"/>
      <c r="EH95" s="25"/>
      <c r="EI95" s="25"/>
      <c r="EJ95" s="25"/>
      <c r="EK95" s="25"/>
      <c r="EL95" s="25"/>
      <c r="EM95" s="25"/>
      <c r="EN95" s="25"/>
      <c r="EO95" s="25"/>
      <c r="EP95" s="25"/>
      <c r="EQ95" s="25"/>
      <c r="ER95" s="25"/>
      <c r="ES95" s="25"/>
      <c r="ET95" s="25"/>
      <c r="EU95" s="25"/>
      <c r="EV95" s="25"/>
      <c r="EW95" s="25"/>
      <c r="EX95" s="25"/>
      <c r="EY95" s="25"/>
      <c r="EZ95" s="25"/>
      <c r="FA95" s="25"/>
      <c r="FB95" s="25"/>
      <c r="FC95" s="25"/>
      <c r="FD95" s="25"/>
      <c r="FE95" s="25"/>
      <c r="FF95" s="25"/>
      <c r="FG95" s="25"/>
      <c r="FH95" s="25"/>
      <c r="FI95" s="25"/>
      <c r="FJ95" s="25"/>
      <c r="FK95" s="25"/>
      <c r="FL95" s="25"/>
      <c r="FM95" s="25"/>
      <c r="FN95" s="25"/>
      <c r="FO95" s="25"/>
      <c r="FP95" s="25"/>
      <c r="FQ95" s="25"/>
    </row>
  </sheetData>
  <sheetProtection algorithmName="SHA-512" hashValue="icwr+/CxpIy5/5DoePTTcsIk/OWNr6XCwhsHV92vjEJNwZrUfU8rOviNVltAWz7uM0/uLfjgydaiAJ/v3AuUow==" saltValue="N7ekskKuZ+hkdKdreogJWA==" spinCount="100000" sheet="1" objects="1" scenarios="1"/>
  <autoFilter ref="A7:AA94" xr:uid="{00000000-0001-0000-0100-000000000000}">
    <filterColumn colId="5" showButton="0"/>
    <filterColumn colId="6" showButton="0"/>
    <filterColumn colId="8" showButton="0"/>
    <filterColumn colId="9" showButton="0"/>
    <filterColumn colId="10" showButton="0"/>
    <filterColumn colId="11" showButton="0"/>
    <filterColumn colId="12" showButton="0"/>
    <filterColumn colId="13" showButton="0"/>
  </autoFilter>
  <mergeCells count="843">
    <mergeCell ref="AE91:AE92"/>
    <mergeCell ref="AF91:AF92"/>
    <mergeCell ref="AG91:AG92"/>
    <mergeCell ref="AE79:AE82"/>
    <mergeCell ref="AF79:AF82"/>
    <mergeCell ref="AG79:AG82"/>
    <mergeCell ref="AE83:AE85"/>
    <mergeCell ref="AF83:AF85"/>
    <mergeCell ref="AG83:AG85"/>
    <mergeCell ref="AE89:AE90"/>
    <mergeCell ref="AF89:AF90"/>
    <mergeCell ref="AG89:AG90"/>
    <mergeCell ref="AE73:AE74"/>
    <mergeCell ref="AF73:AF74"/>
    <mergeCell ref="AG73:AG74"/>
    <mergeCell ref="AE75:AE76"/>
    <mergeCell ref="AF75:AF76"/>
    <mergeCell ref="AG75:AG76"/>
    <mergeCell ref="AE77:AE78"/>
    <mergeCell ref="AF77:AF78"/>
    <mergeCell ref="AG77:AG78"/>
    <mergeCell ref="AE62:AE65"/>
    <mergeCell ref="AF62:AF65"/>
    <mergeCell ref="AG62:AG65"/>
    <mergeCell ref="AE66:AE68"/>
    <mergeCell ref="AF66:AF68"/>
    <mergeCell ref="AG66:AG68"/>
    <mergeCell ref="AE69:AE72"/>
    <mergeCell ref="AF69:AF72"/>
    <mergeCell ref="AG69:AG72"/>
    <mergeCell ref="AE51:AE52"/>
    <mergeCell ref="AF51:AF52"/>
    <mergeCell ref="AG51:AG52"/>
    <mergeCell ref="AE53:AE54"/>
    <mergeCell ref="AF53:AF54"/>
    <mergeCell ref="AG53:AG54"/>
    <mergeCell ref="AE55:AE61"/>
    <mergeCell ref="AF55:AF61"/>
    <mergeCell ref="AG55:AG61"/>
    <mergeCell ref="AE38:AE39"/>
    <mergeCell ref="AF38:AF39"/>
    <mergeCell ref="AG38:AG39"/>
    <mergeCell ref="AE40:AE41"/>
    <mergeCell ref="AF40:AF41"/>
    <mergeCell ref="AG40:AG41"/>
    <mergeCell ref="AE42:AE43"/>
    <mergeCell ref="AF42:AF43"/>
    <mergeCell ref="AG42:AG43"/>
    <mergeCell ref="AG26:AG28"/>
    <mergeCell ref="AE29:AE30"/>
    <mergeCell ref="AF29:AF30"/>
    <mergeCell ref="AG29:AG30"/>
    <mergeCell ref="AE34:AE35"/>
    <mergeCell ref="AF34:AF35"/>
    <mergeCell ref="AG34:AG35"/>
    <mergeCell ref="AE36:AE37"/>
    <mergeCell ref="AF36:AF37"/>
    <mergeCell ref="AG36:AG37"/>
    <mergeCell ref="AB55:AB61"/>
    <mergeCell ref="AB62:AB65"/>
    <mergeCell ref="AB73:AB74"/>
    <mergeCell ref="T42:T43"/>
    <mergeCell ref="AE7:AE9"/>
    <mergeCell ref="AF7:AF9"/>
    <mergeCell ref="AG7:AG9"/>
    <mergeCell ref="AE10:AE11"/>
    <mergeCell ref="AF10:AF11"/>
    <mergeCell ref="AG10:AG11"/>
    <mergeCell ref="AE12:AE15"/>
    <mergeCell ref="AF12:AF15"/>
    <mergeCell ref="AG12:AG15"/>
    <mergeCell ref="AE16:AE17"/>
    <mergeCell ref="AF16:AF17"/>
    <mergeCell ref="AG16:AG17"/>
    <mergeCell ref="AE20:AE22"/>
    <mergeCell ref="AF20:AF22"/>
    <mergeCell ref="AG20:AG22"/>
    <mergeCell ref="AE23:AE24"/>
    <mergeCell ref="AF23:AF24"/>
    <mergeCell ref="AG23:AG24"/>
    <mergeCell ref="AE26:AE28"/>
    <mergeCell ref="AF26:AF28"/>
    <mergeCell ref="AD55:AD61"/>
    <mergeCell ref="AD62:AD65"/>
    <mergeCell ref="AD66:AD68"/>
    <mergeCell ref="AD69:AD72"/>
    <mergeCell ref="AC91:AC92"/>
    <mergeCell ref="AB16:AB17"/>
    <mergeCell ref="AD16:AD17"/>
    <mergeCell ref="AB20:AB22"/>
    <mergeCell ref="T53:T54"/>
    <mergeCell ref="T55:T61"/>
    <mergeCell ref="AC36:AC37"/>
    <mergeCell ref="AC38:AC39"/>
    <mergeCell ref="AC40:AC41"/>
    <mergeCell ref="AC42:AC43"/>
    <mergeCell ref="AC51:AC52"/>
    <mergeCell ref="AC53:AC54"/>
    <mergeCell ref="AC55:AC61"/>
    <mergeCell ref="AC62:AC65"/>
    <mergeCell ref="AC66:AC68"/>
    <mergeCell ref="AB79:AB82"/>
    <mergeCell ref="AB83:AB85"/>
    <mergeCell ref="AB89:AB90"/>
    <mergeCell ref="AB91:AB92"/>
    <mergeCell ref="AD91:AD92"/>
    <mergeCell ref="AD7:AD9"/>
    <mergeCell ref="AD40:AD41"/>
    <mergeCell ref="AD10:AD11"/>
    <mergeCell ref="AD12:AD15"/>
    <mergeCell ref="AD20:AD22"/>
    <mergeCell ref="AD23:AD24"/>
    <mergeCell ref="AD26:AD28"/>
    <mergeCell ref="AD29:AD30"/>
    <mergeCell ref="AD34:AD35"/>
    <mergeCell ref="AD36:AD37"/>
    <mergeCell ref="AD38:AD39"/>
    <mergeCell ref="S62:S65"/>
    <mergeCell ref="S69:S72"/>
    <mergeCell ref="T69:T72"/>
    <mergeCell ref="S23:S24"/>
    <mergeCell ref="AD89:AD90"/>
    <mergeCell ref="AC69:AC72"/>
    <mergeCell ref="AC73:AC74"/>
    <mergeCell ref="AC75:AC76"/>
    <mergeCell ref="AC77:AC78"/>
    <mergeCell ref="AC79:AC82"/>
    <mergeCell ref="AC83:AC85"/>
    <mergeCell ref="AB23:AB24"/>
    <mergeCell ref="AB26:AB28"/>
    <mergeCell ref="AB29:AB30"/>
    <mergeCell ref="AB34:AB35"/>
    <mergeCell ref="AB66:AB68"/>
    <mergeCell ref="AB69:AB72"/>
    <mergeCell ref="AB75:AB76"/>
    <mergeCell ref="AD75:AD76"/>
    <mergeCell ref="AD73:AD74"/>
    <mergeCell ref="AD77:AD78"/>
    <mergeCell ref="AB77:AB78"/>
    <mergeCell ref="AD83:AD85"/>
    <mergeCell ref="AD79:AD82"/>
    <mergeCell ref="AC10:AC11"/>
    <mergeCell ref="AC12:AC15"/>
    <mergeCell ref="AC16:AC17"/>
    <mergeCell ref="AC20:AC22"/>
    <mergeCell ref="AC23:AC24"/>
    <mergeCell ref="AC26:AC28"/>
    <mergeCell ref="U91:U92"/>
    <mergeCell ref="V2:W2"/>
    <mergeCell ref="V3:W3"/>
    <mergeCell ref="V4:W4"/>
    <mergeCell ref="U62:U65"/>
    <mergeCell ref="U66:U68"/>
    <mergeCell ref="U69:U72"/>
    <mergeCell ref="U73:U74"/>
    <mergeCell ref="U75:U76"/>
    <mergeCell ref="U77:U78"/>
    <mergeCell ref="U79:U82"/>
    <mergeCell ref="U83:U85"/>
    <mergeCell ref="U89:U90"/>
    <mergeCell ref="AB7:AB9"/>
    <mergeCell ref="AB10:AB11"/>
    <mergeCell ref="AB12:AB15"/>
    <mergeCell ref="AC7:AC9"/>
    <mergeCell ref="AC89:AC90"/>
    <mergeCell ref="T62:T64"/>
    <mergeCell ref="R69:R72"/>
    <mergeCell ref="R23:R24"/>
    <mergeCell ref="V10:V11"/>
    <mergeCell ref="Q55:Q61"/>
    <mergeCell ref="R55:R61"/>
    <mergeCell ref="U7:U9"/>
    <mergeCell ref="U10:U11"/>
    <mergeCell ref="U12:U15"/>
    <mergeCell ref="U16:U17"/>
    <mergeCell ref="U20:U22"/>
    <mergeCell ref="U23:U24"/>
    <mergeCell ref="U26:U28"/>
    <mergeCell ref="U29:U30"/>
    <mergeCell ref="U34:U35"/>
    <mergeCell ref="U36:U37"/>
    <mergeCell ref="U38:U39"/>
    <mergeCell ref="U40:U41"/>
    <mergeCell ref="U42:U43"/>
    <mergeCell ref="U51:U52"/>
    <mergeCell ref="U53:U54"/>
    <mergeCell ref="U55:U61"/>
    <mergeCell ref="T27:T28"/>
    <mergeCell ref="S55:S61"/>
    <mergeCell ref="A20:A22"/>
    <mergeCell ref="I20:I22"/>
    <mergeCell ref="D20:D22"/>
    <mergeCell ref="E20:E22"/>
    <mergeCell ref="J89:J90"/>
    <mergeCell ref="K89:K90"/>
    <mergeCell ref="J38:J39"/>
    <mergeCell ref="K38:K39"/>
    <mergeCell ref="L38:L39"/>
    <mergeCell ref="K26:K28"/>
    <mergeCell ref="L26:L28"/>
    <mergeCell ref="J40:J41"/>
    <mergeCell ref="K40:K41"/>
    <mergeCell ref="L40:L41"/>
    <mergeCell ref="J66:J68"/>
    <mergeCell ref="K66:K68"/>
    <mergeCell ref="L53:L54"/>
    <mergeCell ref="J53:J54"/>
    <mergeCell ref="K53:K54"/>
    <mergeCell ref="I53:I54"/>
    <mergeCell ref="A55:A59"/>
    <mergeCell ref="B55:B59"/>
    <mergeCell ref="C55:C59"/>
    <mergeCell ref="F55:F59"/>
    <mergeCell ref="V51:V52"/>
    <mergeCell ref="J60:J61"/>
    <mergeCell ref="D60:D61"/>
    <mergeCell ref="N55:N61"/>
    <mergeCell ref="O55:O58"/>
    <mergeCell ref="P55:P58"/>
    <mergeCell ref="M51:M52"/>
    <mergeCell ref="E42:E43"/>
    <mergeCell ref="F42:F43"/>
    <mergeCell ref="J51:J52"/>
    <mergeCell ref="K51:K52"/>
    <mergeCell ref="L51:L52"/>
    <mergeCell ref="J42:J43"/>
    <mergeCell ref="K42:K43"/>
    <mergeCell ref="L42:L43"/>
    <mergeCell ref="M60:M61"/>
    <mergeCell ref="L60:L61"/>
    <mergeCell ref="K60:K61"/>
    <mergeCell ref="O53:O54"/>
    <mergeCell ref="F53:F54"/>
    <mergeCell ref="G53:G54"/>
    <mergeCell ref="H53:H54"/>
    <mergeCell ref="M53:M54"/>
    <mergeCell ref="E55:E59"/>
    <mergeCell ref="V12:V15"/>
    <mergeCell ref="V16:V17"/>
    <mergeCell ref="A26:A28"/>
    <mergeCell ref="C26:C28"/>
    <mergeCell ref="E26:E28"/>
    <mergeCell ref="F26:F28"/>
    <mergeCell ref="G26:G28"/>
    <mergeCell ref="K29:K30"/>
    <mergeCell ref="L29:L30"/>
    <mergeCell ref="B16:B17"/>
    <mergeCell ref="C16:C17"/>
    <mergeCell ref="E16:E17"/>
    <mergeCell ref="F16:F17"/>
    <mergeCell ref="G16:G17"/>
    <mergeCell ref="H16:H17"/>
    <mergeCell ref="I16:I17"/>
    <mergeCell ref="J16:J17"/>
    <mergeCell ref="K16:K17"/>
    <mergeCell ref="L16:L17"/>
    <mergeCell ref="D16:D17"/>
    <mergeCell ref="H26:H28"/>
    <mergeCell ref="I26:I28"/>
    <mergeCell ref="J26:J28"/>
    <mergeCell ref="J29:J30"/>
    <mergeCell ref="G55:G59"/>
    <mergeCell ref="I55:I59"/>
    <mergeCell ref="M55:M59"/>
    <mergeCell ref="L55:L59"/>
    <mergeCell ref="K55:K59"/>
    <mergeCell ref="J55:J59"/>
    <mergeCell ref="D55:D59"/>
    <mergeCell ref="H66:H68"/>
    <mergeCell ref="B53:B54"/>
    <mergeCell ref="C53:C54"/>
    <mergeCell ref="D53:D54"/>
    <mergeCell ref="M66:M68"/>
    <mergeCell ref="K62:K65"/>
    <mergeCell ref="D51:D52"/>
    <mergeCell ref="N51:N52"/>
    <mergeCell ref="O51:O52"/>
    <mergeCell ref="N53:N54"/>
    <mergeCell ref="A69:A72"/>
    <mergeCell ref="J69:J72"/>
    <mergeCell ref="K69:K72"/>
    <mergeCell ref="L69:L72"/>
    <mergeCell ref="M69:M72"/>
    <mergeCell ref="B69:B72"/>
    <mergeCell ref="C69:C72"/>
    <mergeCell ref="E69:E72"/>
    <mergeCell ref="F69:F72"/>
    <mergeCell ref="G69:G72"/>
    <mergeCell ref="H69:H72"/>
    <mergeCell ref="I69:I72"/>
    <mergeCell ref="D69:D72"/>
    <mergeCell ref="O62:O64"/>
    <mergeCell ref="A66:A68"/>
    <mergeCell ref="L66:L68"/>
    <mergeCell ref="G51:G52"/>
    <mergeCell ref="H51:H52"/>
    <mergeCell ref="A53:A54"/>
    <mergeCell ref="B51:B52"/>
    <mergeCell ref="A73:A74"/>
    <mergeCell ref="J62:J65"/>
    <mergeCell ref="B62:B65"/>
    <mergeCell ref="C62:C65"/>
    <mergeCell ref="J73:J74"/>
    <mergeCell ref="K73:K74"/>
    <mergeCell ref="L73:L74"/>
    <mergeCell ref="M73:M74"/>
    <mergeCell ref="B73:B74"/>
    <mergeCell ref="C73:C74"/>
    <mergeCell ref="E73:E74"/>
    <mergeCell ref="F73:F74"/>
    <mergeCell ref="G73:G74"/>
    <mergeCell ref="H73:H74"/>
    <mergeCell ref="I73:I74"/>
    <mergeCell ref="D73:D74"/>
    <mergeCell ref="L62:L65"/>
    <mergeCell ref="M62:M65"/>
    <mergeCell ref="D66:D68"/>
    <mergeCell ref="B66:B68"/>
    <mergeCell ref="C66:C68"/>
    <mergeCell ref="E66:E68"/>
    <mergeCell ref="F66:F68"/>
    <mergeCell ref="G66:G68"/>
    <mergeCell ref="D83:D85"/>
    <mergeCell ref="A83:A85"/>
    <mergeCell ref="G83:G85"/>
    <mergeCell ref="H83:H85"/>
    <mergeCell ref="I83:I85"/>
    <mergeCell ref="J83:J85"/>
    <mergeCell ref="B83:B85"/>
    <mergeCell ref="C83:C85"/>
    <mergeCell ref="E83:E85"/>
    <mergeCell ref="F83:F85"/>
    <mergeCell ref="K83:K85"/>
    <mergeCell ref="L83:L85"/>
    <mergeCell ref="M83:M85"/>
    <mergeCell ref="R83:R85"/>
    <mergeCell ref="I79:I82"/>
    <mergeCell ref="J79:J82"/>
    <mergeCell ref="K79:K82"/>
    <mergeCell ref="G79:G82"/>
    <mergeCell ref="H79:H82"/>
    <mergeCell ref="A75:A76"/>
    <mergeCell ref="J75:J76"/>
    <mergeCell ref="K75:K76"/>
    <mergeCell ref="L75:L76"/>
    <mergeCell ref="M75:M76"/>
    <mergeCell ref="R79:R82"/>
    <mergeCell ref="B79:B82"/>
    <mergeCell ref="C79:C82"/>
    <mergeCell ref="E79:E82"/>
    <mergeCell ref="F79:F82"/>
    <mergeCell ref="D79:D82"/>
    <mergeCell ref="B75:B76"/>
    <mergeCell ref="C75:C76"/>
    <mergeCell ref="E75:E76"/>
    <mergeCell ref="F75:F76"/>
    <mergeCell ref="G75:G76"/>
    <mergeCell ref="H75:H76"/>
    <mergeCell ref="I75:I76"/>
    <mergeCell ref="D75:D76"/>
    <mergeCell ref="A79:A82"/>
    <mergeCell ref="L79:L82"/>
    <mergeCell ref="M79:M82"/>
    <mergeCell ref="A77:A78"/>
    <mergeCell ref="J77:J78"/>
    <mergeCell ref="K77:K78"/>
    <mergeCell ref="L77:L78"/>
    <mergeCell ref="M77:M78"/>
    <mergeCell ref="B77:B78"/>
    <mergeCell ref="C77:C78"/>
    <mergeCell ref="E77:E78"/>
    <mergeCell ref="F77:F78"/>
    <mergeCell ref="G77:G78"/>
    <mergeCell ref="H77:H78"/>
    <mergeCell ref="D77:D78"/>
    <mergeCell ref="I77:I78"/>
    <mergeCell ref="A23:A24"/>
    <mergeCell ref="C29:C30"/>
    <mergeCell ref="E29:E30"/>
    <mergeCell ref="F29:F30"/>
    <mergeCell ref="G29:G30"/>
    <mergeCell ref="B26:B28"/>
    <mergeCell ref="D29:D30"/>
    <mergeCell ref="B29:B30"/>
    <mergeCell ref="C36:C37"/>
    <mergeCell ref="C23:C24"/>
    <mergeCell ref="E23:E24"/>
    <mergeCell ref="A34:A35"/>
    <mergeCell ref="A89:A90"/>
    <mergeCell ref="B20:B22"/>
    <mergeCell ref="C20:C22"/>
    <mergeCell ref="A29:A30"/>
    <mergeCell ref="I66:I68"/>
    <mergeCell ref="E60:E61"/>
    <mergeCell ref="F60:F61"/>
    <mergeCell ref="E53:E54"/>
    <mergeCell ref="A51:A52"/>
    <mergeCell ref="C34:C35"/>
    <mergeCell ref="B38:B39"/>
    <mergeCell ref="C38:C39"/>
    <mergeCell ref="E38:E39"/>
    <mergeCell ref="B40:B41"/>
    <mergeCell ref="C40:C41"/>
    <mergeCell ref="E40:E41"/>
    <mergeCell ref="A42:A43"/>
    <mergeCell ref="B23:B24"/>
    <mergeCell ref="B34:B35"/>
    <mergeCell ref="E34:E35"/>
    <mergeCell ref="D38:D39"/>
    <mergeCell ref="H42:H43"/>
    <mergeCell ref="H34:H35"/>
    <mergeCell ref="F38:F39"/>
    <mergeCell ref="A91:A92"/>
    <mergeCell ref="D89:D90"/>
    <mergeCell ref="D91:D92"/>
    <mergeCell ref="N91:N92"/>
    <mergeCell ref="O91:O92"/>
    <mergeCell ref="P91:P92"/>
    <mergeCell ref="Q91:Q92"/>
    <mergeCell ref="M89:M90"/>
    <mergeCell ref="P89:P90"/>
    <mergeCell ref="Q89:Q90"/>
    <mergeCell ref="N89:N90"/>
    <mergeCell ref="O89:O90"/>
    <mergeCell ref="F89:F90"/>
    <mergeCell ref="G89:G90"/>
    <mergeCell ref="H89:H90"/>
    <mergeCell ref="L89:L90"/>
    <mergeCell ref="B89:B90"/>
    <mergeCell ref="C89:C90"/>
    <mergeCell ref="E89:E90"/>
    <mergeCell ref="B91:B92"/>
    <mergeCell ref="C91:C92"/>
    <mergeCell ref="E91:E92"/>
    <mergeCell ref="F91:F92"/>
    <mergeCell ref="G91:G92"/>
    <mergeCell ref="D34:D35"/>
    <mergeCell ref="C51:C52"/>
    <mergeCell ref="E51:E52"/>
    <mergeCell ref="A12:A15"/>
    <mergeCell ref="L12:L15"/>
    <mergeCell ref="M12:M15"/>
    <mergeCell ref="R12:R15"/>
    <mergeCell ref="K12:K15"/>
    <mergeCell ref="J12:J15"/>
    <mergeCell ref="B12:B15"/>
    <mergeCell ref="C12:C15"/>
    <mergeCell ref="E12:E15"/>
    <mergeCell ref="F12:F15"/>
    <mergeCell ref="G12:G15"/>
    <mergeCell ref="D12:D15"/>
    <mergeCell ref="N12:N15"/>
    <mergeCell ref="O12:O15"/>
    <mergeCell ref="P12:P15"/>
    <mergeCell ref="Q12:Q15"/>
    <mergeCell ref="H12:H15"/>
    <mergeCell ref="I12:I15"/>
    <mergeCell ref="A16:A17"/>
    <mergeCell ref="I36:I37"/>
    <mergeCell ref="A38:A39"/>
    <mergeCell ref="E62:E65"/>
    <mergeCell ref="G62:G65"/>
    <mergeCell ref="H62:H65"/>
    <mergeCell ref="I62:I65"/>
    <mergeCell ref="D62:D65"/>
    <mergeCell ref="A62:A65"/>
    <mergeCell ref="F62:F65"/>
    <mergeCell ref="F51:F52"/>
    <mergeCell ref="A36:A37"/>
    <mergeCell ref="B36:B37"/>
    <mergeCell ref="A60:A61"/>
    <mergeCell ref="B60:B61"/>
    <mergeCell ref="C60:C61"/>
    <mergeCell ref="E36:E37"/>
    <mergeCell ref="B42:B43"/>
    <mergeCell ref="C42:C43"/>
    <mergeCell ref="A40:A41"/>
    <mergeCell ref="G38:G39"/>
    <mergeCell ref="G36:G37"/>
    <mergeCell ref="H36:H37"/>
    <mergeCell ref="D40:D41"/>
    <mergeCell ref="D42:D43"/>
    <mergeCell ref="H38:H39"/>
    <mergeCell ref="F36:F37"/>
    <mergeCell ref="O75:O76"/>
    <mergeCell ref="P75:P76"/>
    <mergeCell ref="Q75:Q76"/>
    <mergeCell ref="G42:G43"/>
    <mergeCell ref="F23:F24"/>
    <mergeCell ref="G23:G24"/>
    <mergeCell ref="H23:H24"/>
    <mergeCell ref="I23:I24"/>
    <mergeCell ref="I29:I30"/>
    <mergeCell ref="G60:G61"/>
    <mergeCell ref="H60:H61"/>
    <mergeCell ref="I60:I61"/>
    <mergeCell ref="H55:H58"/>
    <mergeCell ref="F40:F41"/>
    <mergeCell ref="G40:G41"/>
    <mergeCell ref="H40:H41"/>
    <mergeCell ref="I40:I41"/>
    <mergeCell ref="G34:G35"/>
    <mergeCell ref="I34:I35"/>
    <mergeCell ref="I51:I52"/>
    <mergeCell ref="I42:I43"/>
    <mergeCell ref="P62:P64"/>
    <mergeCell ref="Q62:Q64"/>
    <mergeCell ref="M29:M30"/>
    <mergeCell ref="R66:R68"/>
    <mergeCell ref="R51:R52"/>
    <mergeCell ref="R73:R74"/>
    <mergeCell ref="D23:D24"/>
    <mergeCell ref="D26:D28"/>
    <mergeCell ref="T81:T82"/>
    <mergeCell ref="T66:T68"/>
    <mergeCell ref="S66:S68"/>
    <mergeCell ref="R77:R78"/>
    <mergeCell ref="N77:N78"/>
    <mergeCell ref="O77:O78"/>
    <mergeCell ref="P77:P78"/>
    <mergeCell ref="Q77:Q78"/>
    <mergeCell ref="R75:R76"/>
    <mergeCell ref="N75:N76"/>
    <mergeCell ref="K36:K37"/>
    <mergeCell ref="L36:L37"/>
    <mergeCell ref="R62:R65"/>
    <mergeCell ref="R38:R39"/>
    <mergeCell ref="R26:R28"/>
    <mergeCell ref="R40:R41"/>
    <mergeCell ref="R42:R43"/>
    <mergeCell ref="M23:M24"/>
    <mergeCell ref="L23:L24"/>
    <mergeCell ref="H91:H92"/>
    <mergeCell ref="I91:I92"/>
    <mergeCell ref="I89:I90"/>
    <mergeCell ref="R91:R92"/>
    <mergeCell ref="R89:R90"/>
    <mergeCell ref="J91:J92"/>
    <mergeCell ref="K91:K92"/>
    <mergeCell ref="L91:L92"/>
    <mergeCell ref="M91:M92"/>
    <mergeCell ref="L10:L11"/>
    <mergeCell ref="E7:E9"/>
    <mergeCell ref="O16:O17"/>
    <mergeCell ref="P16:P17"/>
    <mergeCell ref="F20:F22"/>
    <mergeCell ref="G20:G22"/>
    <mergeCell ref="H20:H22"/>
    <mergeCell ref="M38:M39"/>
    <mergeCell ref="I38:I39"/>
    <mergeCell ref="H29:H30"/>
    <mergeCell ref="N16:N17"/>
    <mergeCell ref="M16:M17"/>
    <mergeCell ref="H10:H11"/>
    <mergeCell ref="I10:I11"/>
    <mergeCell ref="J10:J11"/>
    <mergeCell ref="K10:K11"/>
    <mergeCell ref="M34:M35"/>
    <mergeCell ref="M36:M37"/>
    <mergeCell ref="L34:L35"/>
    <mergeCell ref="K34:K35"/>
    <mergeCell ref="J34:J35"/>
    <mergeCell ref="F34:F35"/>
    <mergeCell ref="M42:M43"/>
    <mergeCell ref="J23:J24"/>
    <mergeCell ref="K20:K22"/>
    <mergeCell ref="L20:L22"/>
    <mergeCell ref="M20:M22"/>
    <mergeCell ref="M26:M28"/>
    <mergeCell ref="P38:P39"/>
    <mergeCell ref="N40:N41"/>
    <mergeCell ref="O40:O41"/>
    <mergeCell ref="N34:N35"/>
    <mergeCell ref="N20:N22"/>
    <mergeCell ref="J20:J22"/>
    <mergeCell ref="J36:J37"/>
    <mergeCell ref="M40:M41"/>
    <mergeCell ref="D7:D9"/>
    <mergeCell ref="C7:C9"/>
    <mergeCell ref="R34:R35"/>
    <mergeCell ref="R36:R37"/>
    <mergeCell ref="K23:K24"/>
    <mergeCell ref="D36:D37"/>
    <mergeCell ref="B7:B9"/>
    <mergeCell ref="A7:A9"/>
    <mergeCell ref="I7:O7"/>
    <mergeCell ref="F7:H7"/>
    <mergeCell ref="N10:N11"/>
    <mergeCell ref="O10:O11"/>
    <mergeCell ref="B10:B11"/>
    <mergeCell ref="C10:C11"/>
    <mergeCell ref="E10:E11"/>
    <mergeCell ref="D10:D11"/>
    <mergeCell ref="A10:A11"/>
    <mergeCell ref="F8:H8"/>
    <mergeCell ref="I8:I9"/>
    <mergeCell ref="J8:L8"/>
    <mergeCell ref="M8:O8"/>
    <mergeCell ref="M10:M11"/>
    <mergeCell ref="F10:F11"/>
    <mergeCell ref="G10:G11"/>
    <mergeCell ref="F2:G2"/>
    <mergeCell ref="F3:G3"/>
    <mergeCell ref="F4:G4"/>
    <mergeCell ref="H2:S2"/>
    <mergeCell ref="H3:S3"/>
    <mergeCell ref="H4:S4"/>
    <mergeCell ref="A1:E4"/>
    <mergeCell ref="A5:W5"/>
    <mergeCell ref="F1:AA1"/>
    <mergeCell ref="Q53:Q54"/>
    <mergeCell ref="S7:S9"/>
    <mergeCell ref="R7:R9"/>
    <mergeCell ref="Q7:Q9"/>
    <mergeCell ref="P7:P9"/>
    <mergeCell ref="P29:P30"/>
    <mergeCell ref="Q29:Q30"/>
    <mergeCell ref="Q38:Q39"/>
    <mergeCell ref="P34:P35"/>
    <mergeCell ref="R53:R54"/>
    <mergeCell ref="P53:P54"/>
    <mergeCell ref="R20:R22"/>
    <mergeCell ref="P51:P52"/>
    <mergeCell ref="P10:P11"/>
    <mergeCell ref="Q10:Q11"/>
    <mergeCell ref="Q42:Q43"/>
    <mergeCell ref="S53:S54"/>
    <mergeCell ref="Q51:Q52"/>
    <mergeCell ref="Q40:Q41"/>
    <mergeCell ref="R16:R17"/>
    <mergeCell ref="S42:S43"/>
    <mergeCell ref="P40:P41"/>
    <mergeCell ref="R29:R30"/>
    <mergeCell ref="R10:R11"/>
    <mergeCell ref="S91:S92"/>
    <mergeCell ref="S89:S90"/>
    <mergeCell ref="S10:S11"/>
    <mergeCell ref="S12:S15"/>
    <mergeCell ref="S16:S17"/>
    <mergeCell ref="S20:S22"/>
    <mergeCell ref="S26:S28"/>
    <mergeCell ref="S29:S30"/>
    <mergeCell ref="Q34:Q35"/>
    <mergeCell ref="S34:S35"/>
    <mergeCell ref="S36:S37"/>
    <mergeCell ref="S38:S39"/>
    <mergeCell ref="S40:S41"/>
    <mergeCell ref="S51:S52"/>
    <mergeCell ref="S73:S74"/>
    <mergeCell ref="S75:S76"/>
    <mergeCell ref="Q36:Q37"/>
    <mergeCell ref="Q20:Q22"/>
    <mergeCell ref="Q16:Q17"/>
    <mergeCell ref="S77:S78"/>
    <mergeCell ref="Q23:Q24"/>
    <mergeCell ref="S79:S82"/>
    <mergeCell ref="Q26:Q28"/>
    <mergeCell ref="S83:S85"/>
    <mergeCell ref="N62:N65"/>
    <mergeCell ref="O38:O39"/>
    <mergeCell ref="P36:P37"/>
    <mergeCell ref="N42:N43"/>
    <mergeCell ref="O66:O68"/>
    <mergeCell ref="P66:P68"/>
    <mergeCell ref="Q66:Q68"/>
    <mergeCell ref="P83:P85"/>
    <mergeCell ref="Q83:Q85"/>
    <mergeCell ref="O83:O85"/>
    <mergeCell ref="N83:N85"/>
    <mergeCell ref="Q69:Q72"/>
    <mergeCell ref="N79:N82"/>
    <mergeCell ref="O79:O82"/>
    <mergeCell ref="P79:P82"/>
    <mergeCell ref="Q79:Q82"/>
    <mergeCell ref="N73:N74"/>
    <mergeCell ref="N66:N68"/>
    <mergeCell ref="N69:N72"/>
    <mergeCell ref="P73:P74"/>
    <mergeCell ref="O69:O72"/>
    <mergeCell ref="O73:O74"/>
    <mergeCell ref="Q73:Q74"/>
    <mergeCell ref="P69:P72"/>
    <mergeCell ref="T7:T9"/>
    <mergeCell ref="V7:V9"/>
    <mergeCell ref="V26:V28"/>
    <mergeCell ref="V29:V30"/>
    <mergeCell ref="V34:V35"/>
    <mergeCell ref="V20:V22"/>
    <mergeCell ref="V79:V82"/>
    <mergeCell ref="V83:V85"/>
    <mergeCell ref="N23:N24"/>
    <mergeCell ref="O20:O22"/>
    <mergeCell ref="P20:P22"/>
    <mergeCell ref="O42:O43"/>
    <mergeCell ref="P42:P43"/>
    <mergeCell ref="O23:O24"/>
    <mergeCell ref="P23:P24"/>
    <mergeCell ref="O26:O28"/>
    <mergeCell ref="P26:P28"/>
    <mergeCell ref="O29:O30"/>
    <mergeCell ref="O36:O37"/>
    <mergeCell ref="N26:N28"/>
    <mergeCell ref="N29:N30"/>
    <mergeCell ref="N36:N37"/>
    <mergeCell ref="N38:N39"/>
    <mergeCell ref="O34:O35"/>
    <mergeCell ref="W7:W9"/>
    <mergeCell ref="W10:W11"/>
    <mergeCell ref="W12:W15"/>
    <mergeCell ref="W16:W17"/>
    <mergeCell ref="W20:W22"/>
    <mergeCell ref="W26:W28"/>
    <mergeCell ref="W29:W30"/>
    <mergeCell ref="W34:W35"/>
    <mergeCell ref="W51:W52"/>
    <mergeCell ref="V53:V54"/>
    <mergeCell ref="W53:W54"/>
    <mergeCell ref="V55:V61"/>
    <mergeCell ref="W55:W61"/>
    <mergeCell ref="V62:V65"/>
    <mergeCell ref="W62:W65"/>
    <mergeCell ref="V66:V68"/>
    <mergeCell ref="W66:W68"/>
    <mergeCell ref="V69:V72"/>
    <mergeCell ref="W69:W72"/>
    <mergeCell ref="V23:V24"/>
    <mergeCell ref="W23:W24"/>
    <mergeCell ref="V36:V37"/>
    <mergeCell ref="V38:V39"/>
    <mergeCell ref="W36:W37"/>
    <mergeCell ref="W38:W39"/>
    <mergeCell ref="V40:V41"/>
    <mergeCell ref="W40:W41"/>
    <mergeCell ref="V42:V43"/>
    <mergeCell ref="W42:W43"/>
    <mergeCell ref="V73:V74"/>
    <mergeCell ref="W73:W74"/>
    <mergeCell ref="V75:V76"/>
    <mergeCell ref="W75:W76"/>
    <mergeCell ref="V77:V78"/>
    <mergeCell ref="W77:W78"/>
    <mergeCell ref="V89:V90"/>
    <mergeCell ref="W89:W90"/>
    <mergeCell ref="V91:V92"/>
    <mergeCell ref="W91:W92"/>
    <mergeCell ref="W79:W82"/>
    <mergeCell ref="W83:W85"/>
    <mergeCell ref="X7:X9"/>
    <mergeCell ref="Y7:Y9"/>
    <mergeCell ref="AA7:AA9"/>
    <mergeCell ref="AA79:AA82"/>
    <mergeCell ref="Y79:Y80"/>
    <mergeCell ref="Y83:Y84"/>
    <mergeCell ref="X26:X28"/>
    <mergeCell ref="AA26:AA28"/>
    <mergeCell ref="X29:X30"/>
    <mergeCell ref="AA29:AA30"/>
    <mergeCell ref="X34:X35"/>
    <mergeCell ref="AA34:AA35"/>
    <mergeCell ref="Y26:Y28"/>
    <mergeCell ref="Y29:Y30"/>
    <mergeCell ref="Y34:Y35"/>
    <mergeCell ref="X10:X11"/>
    <mergeCell ref="X12:X15"/>
    <mergeCell ref="AA10:AA11"/>
    <mergeCell ref="AA12:AA15"/>
    <mergeCell ref="X16:X17"/>
    <mergeCell ref="AA16:AA17"/>
    <mergeCell ref="X20:X22"/>
    <mergeCell ref="AA20:AA22"/>
    <mergeCell ref="X23:X24"/>
    <mergeCell ref="X40:X41"/>
    <mergeCell ref="AA40:AA41"/>
    <mergeCell ref="X55:X61"/>
    <mergeCell ref="AA55:AA61"/>
    <mergeCell ref="X62:X65"/>
    <mergeCell ref="AA62:AA65"/>
    <mergeCell ref="X36:X37"/>
    <mergeCell ref="AA36:AA37"/>
    <mergeCell ref="X38:X39"/>
    <mergeCell ref="AA38:AA39"/>
    <mergeCell ref="X42:X43"/>
    <mergeCell ref="AA42:AA43"/>
    <mergeCell ref="Z38:Z39"/>
    <mergeCell ref="Z36:Z37"/>
    <mergeCell ref="AA89:AA90"/>
    <mergeCell ref="X91:X92"/>
    <mergeCell ref="AA91:AA92"/>
    <mergeCell ref="X53:X54"/>
    <mergeCell ref="AA53:AA54"/>
    <mergeCell ref="X51:X52"/>
    <mergeCell ref="AA51:AA52"/>
    <mergeCell ref="X66:X68"/>
    <mergeCell ref="AA66:AA68"/>
    <mergeCell ref="X69:X72"/>
    <mergeCell ref="AA69:AA72"/>
    <mergeCell ref="X73:X74"/>
    <mergeCell ref="AA73:AA74"/>
    <mergeCell ref="X75:X76"/>
    <mergeCell ref="AA75:AA76"/>
    <mergeCell ref="X79:X82"/>
    <mergeCell ref="X6:AA6"/>
    <mergeCell ref="Z7:Z9"/>
    <mergeCell ref="Z10:Z11"/>
    <mergeCell ref="Z12:Z15"/>
    <mergeCell ref="Z91:Z92"/>
    <mergeCell ref="Z89:Z90"/>
    <mergeCell ref="Z83:Z85"/>
    <mergeCell ref="Z79:Z82"/>
    <mergeCell ref="X77:X78"/>
    <mergeCell ref="Z77:Z78"/>
    <mergeCell ref="AA77:AA78"/>
    <mergeCell ref="Z75:Z76"/>
    <mergeCell ref="Z73:Z74"/>
    <mergeCell ref="Z69:Z72"/>
    <mergeCell ref="Z66:Z68"/>
    <mergeCell ref="Z62:Z65"/>
    <mergeCell ref="Z55:Z61"/>
    <mergeCell ref="Z53:Z54"/>
    <mergeCell ref="Z51:Z52"/>
    <mergeCell ref="Z42:Z43"/>
    <mergeCell ref="Z40:Z41"/>
    <mergeCell ref="X83:X85"/>
    <mergeCell ref="AA83:AA85"/>
    <mergeCell ref="X89:X90"/>
    <mergeCell ref="AB40:AB41"/>
    <mergeCell ref="AB42:AB43"/>
    <mergeCell ref="AB51:AB52"/>
    <mergeCell ref="AD53:AD54"/>
    <mergeCell ref="AB53:AB54"/>
    <mergeCell ref="AD42:AD43"/>
    <mergeCell ref="AC29:AC30"/>
    <mergeCell ref="AC34:AC35"/>
    <mergeCell ref="Z16:Z17"/>
    <mergeCell ref="Z23:Z24"/>
    <mergeCell ref="Z20:Z22"/>
    <mergeCell ref="AA23:AA24"/>
    <mergeCell ref="Z29:Z30"/>
    <mergeCell ref="Z26:Z28"/>
    <mergeCell ref="Z34:Z35"/>
    <mergeCell ref="AB36:AB37"/>
    <mergeCell ref="AB38:AB39"/>
    <mergeCell ref="AD51:AD52"/>
  </mergeCells>
  <phoneticPr fontId="56" type="noConversion"/>
  <conditionalFormatting sqref="H10 L12 H16 L16 O16 Q16 O18 Q18 H18:H20 L18:L20 O19:Q20 H25:H26 L25:L26 O26:Q26 H29 L29 O29:Q29 H31:H33 L31:L34 O31:Q34 L36 O36:Q36 L38 O38:Q38 L40 O40:Q40 L42 O42:Q42 H44:H50 L44:L51 O44:Q51 L53 O53:Q53 L55 O55:Q55 L60 O60:P60 H63:H64 H67 L69 O69:Q69 H70:H71 L73 O73:Q73 L75 O75:Q75 L77 O77:Q77 H79 L79 O79:Q79 H83 L83 O83:Q83 L86:L89 O86:Q89 L91 O91:Q91">
    <cfRule type="cellIs" dxfId="35" priority="76" operator="equal">
      <formula>"Moderado"</formula>
    </cfRule>
    <cfRule type="cellIs" dxfId="34" priority="73" operator="equal">
      <formula>"Extrema"</formula>
    </cfRule>
    <cfRule type="cellIs" dxfId="33" priority="74" operator="equal">
      <formula>"Alta"</formula>
    </cfRule>
    <cfRule type="cellIs" dxfId="32" priority="75" operator="equal">
      <formula>"Baja"</formula>
    </cfRule>
  </conditionalFormatting>
  <conditionalFormatting sqref="H53">
    <cfRule type="cellIs" dxfId="31" priority="43" operator="equal">
      <formula>"Baja"</formula>
    </cfRule>
    <cfRule type="cellIs" dxfId="30" priority="42" operator="equal">
      <formula>"Alta"</formula>
    </cfRule>
    <cfRule type="cellIs" dxfId="29" priority="41" operator="equal">
      <formula>"Extrema"</formula>
    </cfRule>
    <cfRule type="cellIs" dxfId="28" priority="44" operator="equal">
      <formula>"Moderado"</formula>
    </cfRule>
  </conditionalFormatting>
  <conditionalFormatting sqref="H55 H59">
    <cfRule type="cellIs" dxfId="27" priority="40" operator="equal">
      <formula>"Moderado"</formula>
    </cfRule>
    <cfRule type="cellIs" dxfId="26" priority="39" operator="equal">
      <formula>"Baja"</formula>
    </cfRule>
    <cfRule type="cellIs" dxfId="25" priority="38" operator="equal">
      <formula>"Alta"</formula>
    </cfRule>
    <cfRule type="cellIs" dxfId="24" priority="37" operator="equal">
      <formula>"Extrema"</formula>
    </cfRule>
  </conditionalFormatting>
  <conditionalFormatting sqref="H77">
    <cfRule type="cellIs" dxfId="23" priority="21" operator="equal">
      <formula>"Extrema"</formula>
    </cfRule>
    <cfRule type="cellIs" dxfId="22" priority="22" operator="equal">
      <formula>"Alta"</formula>
    </cfRule>
    <cfRule type="cellIs" dxfId="21" priority="23" operator="equal">
      <formula>"Baja"</formula>
    </cfRule>
    <cfRule type="cellIs" dxfId="20" priority="24" operator="equal">
      <formula>"Moderado"</formula>
    </cfRule>
  </conditionalFormatting>
  <conditionalFormatting sqref="H86:H89">
    <cfRule type="cellIs" dxfId="19" priority="32" operator="equal">
      <formula>"Moderado"</formula>
    </cfRule>
    <cfRule type="cellIs" dxfId="18" priority="31" operator="equal">
      <formula>"Baja"</formula>
    </cfRule>
    <cfRule type="cellIs" dxfId="17" priority="30" operator="equal">
      <formula>"Alta"</formula>
    </cfRule>
    <cfRule type="cellIs" dxfId="16" priority="29" operator="equal">
      <formula>"Extrema"</formula>
    </cfRule>
  </conditionalFormatting>
  <conditionalFormatting sqref="H91">
    <cfRule type="cellIs" dxfId="15" priority="25" operator="equal">
      <formula>"Extrema"</formula>
    </cfRule>
    <cfRule type="cellIs" dxfId="14" priority="26" operator="equal">
      <formula>"Alta"</formula>
    </cfRule>
    <cfRule type="cellIs" dxfId="13" priority="27" operator="equal">
      <formula>"Baja"</formula>
    </cfRule>
    <cfRule type="cellIs" dxfId="12" priority="28" operator="equal">
      <formula>"Moderado"</formula>
    </cfRule>
  </conditionalFormatting>
  <conditionalFormatting sqref="L10">
    <cfRule type="cellIs" dxfId="11" priority="20" operator="equal">
      <formula>"Moderado"</formula>
    </cfRule>
    <cfRule type="cellIs" dxfId="10" priority="19" operator="equal">
      <formula>"Baja"</formula>
    </cfRule>
    <cfRule type="cellIs" dxfId="9" priority="18" operator="equal">
      <formula>"Alta"</formula>
    </cfRule>
    <cfRule type="cellIs" dxfId="8" priority="17" operator="equal">
      <formula>"Extrema"</formula>
    </cfRule>
  </conditionalFormatting>
  <conditionalFormatting sqref="L23">
    <cfRule type="cellIs" dxfId="7" priority="12" operator="equal">
      <formula>"Moderado"</formula>
    </cfRule>
    <cfRule type="cellIs" dxfId="6" priority="11" operator="equal">
      <formula>"Baja"</formula>
    </cfRule>
    <cfRule type="cellIs" dxfId="5" priority="10" operator="equal">
      <formula>"Alta"</formula>
    </cfRule>
    <cfRule type="cellIs" dxfId="4" priority="9" operator="equal">
      <formula>"Extrema"</formula>
    </cfRule>
  </conditionalFormatting>
  <conditionalFormatting sqref="S42">
    <cfRule type="cellIs" dxfId="3" priority="4" operator="equal">
      <formula>"Moderado"</formula>
    </cfRule>
    <cfRule type="cellIs" dxfId="2" priority="3" operator="equal">
      <formula>"Baja"</formula>
    </cfRule>
    <cfRule type="cellIs" dxfId="1" priority="2" operator="equal">
      <formula>"Alta"</formula>
    </cfRule>
    <cfRule type="cellIs" dxfId="0" priority="1" operator="equal">
      <formula>"Extrema"</formula>
    </cfRule>
  </conditionalFormatting>
  <pageMargins left="0.70866141732283472" right="0.70866141732283472" top="0.74803149606299213" bottom="0.74803149606299213" header="0.31496062992125984" footer="0.31496062992125984"/>
  <pageSetup scale="22"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4"/>
  <sheetViews>
    <sheetView topLeftCell="F7" workbookViewId="0">
      <selection activeCell="Q12" sqref="Q12"/>
    </sheetView>
  </sheetViews>
  <sheetFormatPr baseColWidth="10" defaultRowHeight="15.75"/>
  <cols>
    <col min="1" max="1" width="16.75" customWidth="1"/>
    <col min="2" max="2" width="21.75" customWidth="1"/>
    <col min="3" max="3" width="17.5" customWidth="1"/>
    <col min="4" max="4" width="19.25" customWidth="1"/>
    <col min="8" max="8" width="27.75" customWidth="1"/>
    <col min="9" max="9" width="24.75" customWidth="1"/>
  </cols>
  <sheetData>
    <row r="1" spans="1:9" ht="16.5" thickBot="1">
      <c r="A1" s="535" t="s">
        <v>251</v>
      </c>
      <c r="B1" s="536"/>
      <c r="C1" s="536"/>
      <c r="D1" s="537"/>
    </row>
    <row r="2" spans="1:9" ht="48" thickBot="1">
      <c r="A2" s="34" t="s">
        <v>252</v>
      </c>
      <c r="B2" s="35" t="s">
        <v>253</v>
      </c>
      <c r="C2" s="35" t="s">
        <v>254</v>
      </c>
      <c r="D2" s="35" t="s">
        <v>255</v>
      </c>
    </row>
    <row r="3" spans="1:9" ht="16.5" thickBot="1">
      <c r="A3" s="36"/>
      <c r="B3" s="37"/>
      <c r="C3" s="38"/>
      <c r="D3" s="39"/>
    </row>
    <row r="4" spans="1:9" ht="16.5" thickBot="1">
      <c r="A4" s="36"/>
      <c r="B4" s="39"/>
      <c r="C4" s="39"/>
      <c r="D4" s="35"/>
    </row>
    <row r="7" spans="1:9" ht="109.5" customHeight="1">
      <c r="G7" s="205" t="s">
        <v>914</v>
      </c>
      <c r="H7" s="205" t="s">
        <v>915</v>
      </c>
      <c r="I7" s="203" t="s">
        <v>1177</v>
      </c>
    </row>
    <row r="8" spans="1:9" ht="36">
      <c r="G8" s="206">
        <v>1</v>
      </c>
      <c r="H8" s="207" t="s">
        <v>916</v>
      </c>
      <c r="I8" s="270">
        <f>'MAPA DE RIESGO DE CORRUPCIÒN'!AF93</f>
        <v>0.99146341463414633</v>
      </c>
    </row>
    <row r="9" spans="1:9" ht="36">
      <c r="G9" s="206">
        <v>2</v>
      </c>
      <c r="H9" s="207" t="s">
        <v>917</v>
      </c>
      <c r="I9" s="270">
        <f>'RACIONALIZACION DE TRAMITES '!Q47</f>
        <v>1</v>
      </c>
    </row>
    <row r="10" spans="1:9" ht="36">
      <c r="G10" s="206">
        <v>3</v>
      </c>
      <c r="H10" s="207" t="s">
        <v>918</v>
      </c>
      <c r="I10" s="270">
        <f>'RENDICIÒN DE CUENTAS '!U39</f>
        <v>1</v>
      </c>
    </row>
    <row r="11" spans="1:9" ht="36">
      <c r="G11" s="206">
        <v>4</v>
      </c>
      <c r="H11" s="207" t="s">
        <v>919</v>
      </c>
      <c r="I11" s="270">
        <f>'ATENCIÒN AL CIUDADANO'!U26</f>
        <v>0.91666666666666663</v>
      </c>
    </row>
    <row r="12" spans="1:9" ht="72">
      <c r="G12" s="208">
        <v>5</v>
      </c>
      <c r="H12" s="207" t="s">
        <v>920</v>
      </c>
      <c r="I12" s="270">
        <f>'TRANSP. Y ACCESO A LA INFOR.'!S24</f>
        <v>0.99802631578947365</v>
      </c>
    </row>
    <row r="13" spans="1:9" ht="36">
      <c r="G13" s="206">
        <v>6</v>
      </c>
      <c r="H13" s="207" t="s">
        <v>921</v>
      </c>
      <c r="I13" s="270">
        <f>'INICIATIVAS ADICIONALES '!S8</f>
        <v>1</v>
      </c>
    </row>
    <row r="14" spans="1:9" ht="20.25">
      <c r="G14" s="538" t="s">
        <v>923</v>
      </c>
      <c r="H14" s="539"/>
      <c r="I14" s="271">
        <f>SUM(I8:I13)/6</f>
        <v>0.98435939951504769</v>
      </c>
    </row>
  </sheetData>
  <sheetProtection algorithmName="SHA-512" hashValue="dGAbzL21XAIwjwTdDrpZ104bmNKWTWTuHDyjwDe9oO+jMqMxhZdNPAqwH5/tWHkVezFDa6Y1WEClV8a7LRjSMA==" saltValue="HPStDnVsVlqXuf8ONlt7Pg==" spinCount="100000" sheet="1" objects="1" scenarios="1"/>
  <mergeCells count="2">
    <mergeCell ref="A1:D1"/>
    <mergeCell ref="G14:H14"/>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D1:G133"/>
  <sheetViews>
    <sheetView topLeftCell="A5" workbookViewId="0">
      <selection activeCell="I19" sqref="I19"/>
    </sheetView>
  </sheetViews>
  <sheetFormatPr baseColWidth="10" defaultRowHeight="15.75"/>
  <cols>
    <col min="5" max="5" width="19.5" customWidth="1"/>
    <col min="6" max="6" width="18.25" customWidth="1"/>
    <col min="7" max="7" width="24" customWidth="1"/>
  </cols>
  <sheetData>
    <row r="1" spans="4:7" s="40" customFormat="1" ht="16.5"/>
    <row r="2" spans="4:7" s="40" customFormat="1" ht="15" customHeight="1">
      <c r="E2" s="540" t="s">
        <v>256</v>
      </c>
      <c r="F2" s="540"/>
      <c r="G2" s="540"/>
    </row>
    <row r="3" spans="4:7" s="40" customFormat="1" ht="15" customHeight="1">
      <c r="D3" s="42"/>
      <c r="E3" s="42"/>
      <c r="F3" s="43"/>
      <c r="G3" s="42"/>
    </row>
    <row r="4" spans="4:7" s="40" customFormat="1" ht="33">
      <c r="D4" s="41"/>
      <c r="E4" s="20"/>
      <c r="F4" s="20" t="s">
        <v>257</v>
      </c>
      <c r="G4" s="20" t="s">
        <v>258</v>
      </c>
    </row>
    <row r="5" spans="4:7" s="40" customFormat="1" ht="66">
      <c r="E5" s="44" t="s">
        <v>259</v>
      </c>
      <c r="F5" s="45" t="s">
        <v>260</v>
      </c>
      <c r="G5" s="46">
        <v>0.2</v>
      </c>
    </row>
    <row r="6" spans="4:7" s="40" customFormat="1" ht="66">
      <c r="E6" s="47" t="s">
        <v>261</v>
      </c>
      <c r="F6" s="45" t="s">
        <v>262</v>
      </c>
      <c r="G6" s="46">
        <v>0.4</v>
      </c>
    </row>
    <row r="7" spans="4:7" s="40" customFormat="1" ht="66">
      <c r="E7" s="48" t="s">
        <v>263</v>
      </c>
      <c r="F7" s="45" t="s">
        <v>264</v>
      </c>
      <c r="G7" s="46">
        <v>0.6</v>
      </c>
    </row>
    <row r="8" spans="4:7" s="40" customFormat="1" ht="82.5">
      <c r="E8" s="49" t="s">
        <v>170</v>
      </c>
      <c r="F8" s="45" t="s">
        <v>265</v>
      </c>
      <c r="G8" s="46">
        <v>0.8</v>
      </c>
    </row>
    <row r="9" spans="4:7" s="40" customFormat="1" ht="66">
      <c r="E9" s="50" t="s">
        <v>266</v>
      </c>
      <c r="F9" s="45" t="s">
        <v>267</v>
      </c>
      <c r="G9" s="46">
        <v>1</v>
      </c>
    </row>
    <row r="10" spans="4:7" s="40" customFormat="1" ht="16.5"/>
    <row r="11" spans="4:7" s="40" customFormat="1" ht="16.5"/>
    <row r="12" spans="4:7" s="40" customFormat="1" ht="16.5">
      <c r="E12" s="541" t="s">
        <v>268</v>
      </c>
      <c r="F12" s="541"/>
      <c r="G12" s="541"/>
    </row>
    <row r="13" spans="4:7" s="40" customFormat="1" ht="16.5"/>
    <row r="14" spans="4:7" s="40" customFormat="1" ht="16.5">
      <c r="E14" s="20"/>
      <c r="F14" s="51" t="s">
        <v>269</v>
      </c>
      <c r="G14" s="20" t="s">
        <v>270</v>
      </c>
    </row>
    <row r="15" spans="4:7" s="40" customFormat="1" ht="33">
      <c r="E15" s="52" t="s">
        <v>271</v>
      </c>
      <c r="F15" s="51" t="s">
        <v>272</v>
      </c>
      <c r="G15" s="53" t="s">
        <v>273</v>
      </c>
    </row>
    <row r="16" spans="4:7" s="40" customFormat="1" ht="82.5">
      <c r="E16" s="54" t="s">
        <v>274</v>
      </c>
      <c r="F16" s="51" t="s">
        <v>275</v>
      </c>
      <c r="G16" s="53" t="s">
        <v>276</v>
      </c>
    </row>
    <row r="17" spans="5:7" s="40" customFormat="1" ht="66">
      <c r="E17" s="55" t="s">
        <v>277</v>
      </c>
      <c r="F17" s="51" t="s">
        <v>278</v>
      </c>
      <c r="G17" s="53" t="s">
        <v>279</v>
      </c>
    </row>
    <row r="18" spans="5:7" s="40" customFormat="1" ht="82.5">
      <c r="E18" s="56" t="s">
        <v>280</v>
      </c>
      <c r="F18" s="51" t="s">
        <v>281</v>
      </c>
      <c r="G18" s="53" t="s">
        <v>282</v>
      </c>
    </row>
    <row r="19" spans="5:7" s="40" customFormat="1" ht="66">
      <c r="E19" s="57" t="s">
        <v>283</v>
      </c>
      <c r="F19" s="51" t="s">
        <v>284</v>
      </c>
      <c r="G19" s="53" t="s">
        <v>285</v>
      </c>
    </row>
    <row r="20" spans="5:7" s="40" customFormat="1" ht="16.5"/>
    <row r="21" spans="5:7" s="40" customFormat="1" ht="16.5">
      <c r="E21" s="542" t="s">
        <v>286</v>
      </c>
      <c r="F21" s="542"/>
      <c r="G21" s="542"/>
    </row>
    <row r="22" spans="5:7" s="40" customFormat="1" ht="16.5"/>
    <row r="23" spans="5:7" s="40" customFormat="1" ht="16.5"/>
    <row r="24" spans="5:7" s="40" customFormat="1" ht="16.5"/>
    <row r="25" spans="5:7" s="40" customFormat="1" ht="16.5"/>
    <row r="26" spans="5:7" s="40" customFormat="1" ht="16.5"/>
    <row r="27" spans="5:7" s="40" customFormat="1" ht="16.5"/>
    <row r="28" spans="5:7" s="40" customFormat="1" ht="16.5"/>
    <row r="29" spans="5:7" s="40" customFormat="1" ht="16.5"/>
    <row r="30" spans="5:7" s="40" customFormat="1" ht="16.5"/>
    <row r="31" spans="5:7" s="40" customFormat="1" ht="16.5"/>
    <row r="32" spans="5:7" s="40" customFormat="1" ht="16.5"/>
    <row r="33" s="40" customFormat="1" ht="16.5"/>
    <row r="34" s="40" customFormat="1" ht="16.5"/>
    <row r="35" s="40" customFormat="1" ht="16.5"/>
    <row r="36" s="40" customFormat="1" ht="16.5"/>
    <row r="37" s="40" customFormat="1" ht="16.5"/>
    <row r="38" s="40" customFormat="1" ht="16.5"/>
    <row r="39" s="40" customFormat="1" ht="16.5"/>
    <row r="40" s="40" customFormat="1" ht="16.5"/>
    <row r="41" s="40" customFormat="1" ht="16.5"/>
    <row r="42" s="40" customFormat="1" ht="16.5"/>
    <row r="43" s="40" customFormat="1" ht="16.5"/>
    <row r="44" s="40" customFormat="1" ht="16.5"/>
    <row r="45" s="40" customFormat="1" ht="16.5"/>
    <row r="46" s="40" customFormat="1" ht="16.5"/>
    <row r="47" s="40" customFormat="1" ht="16.5"/>
    <row r="48" s="40" customFormat="1" ht="16.5"/>
    <row r="49" s="40" customFormat="1" ht="16.5"/>
    <row r="50" s="40" customFormat="1" ht="16.5"/>
    <row r="51" s="40" customFormat="1" ht="16.5"/>
    <row r="52" s="40" customFormat="1" ht="16.5"/>
    <row r="53" s="40" customFormat="1" ht="16.5"/>
    <row r="54" s="40" customFormat="1" ht="16.5"/>
    <row r="55" s="40" customFormat="1" ht="16.5"/>
    <row r="56" s="40" customFormat="1" ht="16.5"/>
    <row r="57" s="40" customFormat="1" ht="16.5"/>
    <row r="58" s="40" customFormat="1" ht="16.5"/>
    <row r="59" s="40" customFormat="1" ht="16.5"/>
    <row r="60" s="40" customFormat="1" ht="16.5"/>
    <row r="61" s="40" customFormat="1" ht="16.5"/>
    <row r="62" s="40" customFormat="1" ht="16.5"/>
    <row r="63" s="40" customFormat="1" ht="16.5"/>
    <row r="64" s="40" customFormat="1" ht="16.5"/>
    <row r="65" s="40" customFormat="1" ht="16.5"/>
    <row r="66" s="40" customFormat="1" ht="16.5"/>
    <row r="67" s="40" customFormat="1" ht="16.5"/>
    <row r="68" s="40" customFormat="1" ht="16.5"/>
    <row r="69" s="40" customFormat="1" ht="16.5"/>
    <row r="70" s="40" customFormat="1" ht="16.5"/>
    <row r="71" s="40" customFormat="1" ht="16.5"/>
    <row r="72" s="40" customFormat="1" ht="16.5"/>
    <row r="73" s="40" customFormat="1" ht="16.5"/>
    <row r="74" s="40" customFormat="1" ht="16.5"/>
    <row r="75" s="40" customFormat="1" ht="16.5"/>
    <row r="76" s="40" customFormat="1" ht="16.5"/>
    <row r="77" s="40" customFormat="1" ht="16.5"/>
    <row r="78" s="40" customFormat="1" ht="16.5"/>
    <row r="79" s="40" customFormat="1" ht="16.5"/>
    <row r="80" s="40" customFormat="1" ht="16.5"/>
    <row r="81" s="40" customFormat="1" ht="16.5"/>
    <row r="82" s="40" customFormat="1" ht="16.5"/>
    <row r="83" s="40" customFormat="1" ht="16.5"/>
    <row r="84" s="40" customFormat="1" ht="16.5"/>
    <row r="85" s="40" customFormat="1" ht="16.5"/>
    <row r="86" s="40" customFormat="1" ht="16.5"/>
    <row r="87" s="40" customFormat="1" ht="16.5"/>
    <row r="88" s="40" customFormat="1" ht="16.5"/>
    <row r="89" s="40" customFormat="1" ht="16.5"/>
    <row r="90" s="40" customFormat="1" ht="16.5"/>
    <row r="91" s="40" customFormat="1" ht="16.5"/>
    <row r="92" s="40" customFormat="1" ht="16.5"/>
    <row r="93" s="40" customFormat="1" ht="16.5"/>
    <row r="94" s="40" customFormat="1" ht="16.5"/>
    <row r="95" s="40" customFormat="1" ht="16.5"/>
    <row r="96" s="40" customFormat="1" ht="16.5"/>
    <row r="97" s="40" customFormat="1" ht="16.5"/>
    <row r="98" s="40" customFormat="1" ht="16.5"/>
    <row r="99" s="40" customFormat="1" ht="16.5"/>
    <row r="100" s="40" customFormat="1" ht="16.5"/>
    <row r="101" s="40" customFormat="1" ht="16.5"/>
    <row r="102" s="40" customFormat="1" ht="16.5"/>
    <row r="103" s="40" customFormat="1" ht="16.5"/>
    <row r="104" s="40" customFormat="1" ht="16.5"/>
    <row r="105" s="40" customFormat="1" ht="16.5"/>
    <row r="106" s="40" customFormat="1" ht="16.5"/>
    <row r="107" s="40" customFormat="1" ht="16.5"/>
    <row r="108" s="40" customFormat="1" ht="16.5"/>
    <row r="109" s="40" customFormat="1" ht="16.5"/>
    <row r="110" s="40" customFormat="1" ht="16.5"/>
    <row r="111" s="40" customFormat="1" ht="16.5"/>
    <row r="112" s="40" customFormat="1" ht="16.5"/>
    <row r="113" s="40" customFormat="1" ht="16.5"/>
    <row r="114" s="40" customFormat="1" ht="16.5"/>
    <row r="115" s="40" customFormat="1" ht="16.5"/>
    <row r="116" s="40" customFormat="1" ht="16.5"/>
    <row r="117" s="40" customFormat="1" ht="16.5"/>
    <row r="118" s="40" customFormat="1" ht="16.5"/>
    <row r="119" s="40" customFormat="1" ht="16.5"/>
    <row r="120" s="40" customFormat="1" ht="16.5"/>
    <row r="121" s="40" customFormat="1" ht="16.5"/>
    <row r="122" s="40" customFormat="1" ht="16.5"/>
    <row r="123" s="40" customFormat="1" ht="16.5"/>
    <row r="124" s="40" customFormat="1" ht="16.5"/>
    <row r="125" s="40" customFormat="1" ht="16.5"/>
    <row r="126" s="40" customFormat="1" ht="16.5"/>
    <row r="127" s="40" customFormat="1" ht="16.5"/>
    <row r="128" s="40" customFormat="1" ht="16.5"/>
    <row r="129" s="40" customFormat="1" ht="16.5"/>
    <row r="130" s="40" customFormat="1" ht="16.5"/>
    <row r="131" s="40" customFormat="1" ht="16.5"/>
    <row r="132" s="40" customFormat="1" ht="16.5"/>
    <row r="133" s="40" customFormat="1" ht="16.5"/>
  </sheetData>
  <mergeCells count="3">
    <mergeCell ref="E2:G2"/>
    <mergeCell ref="E12:G12"/>
    <mergeCell ref="E21:G2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R48"/>
  <sheetViews>
    <sheetView zoomScale="120" zoomScaleNormal="120" workbookViewId="0">
      <pane xSplit="2" ySplit="4" topLeftCell="P5" activePane="bottomRight" state="frozen"/>
      <selection pane="topRight" activeCell="C1" sqref="C1"/>
      <selection pane="bottomLeft" activeCell="A5" sqref="A5"/>
      <selection pane="bottomRight" activeCell="R31" sqref="R31"/>
    </sheetView>
  </sheetViews>
  <sheetFormatPr baseColWidth="10" defaultRowHeight="15.75"/>
  <cols>
    <col min="2" max="2" width="22.5" customWidth="1"/>
    <col min="8" max="8" width="15.25" customWidth="1"/>
    <col min="9" max="9" width="29.25" customWidth="1"/>
    <col min="10" max="10" width="19.75" customWidth="1"/>
    <col min="11" max="11" width="12.375" customWidth="1"/>
    <col min="12" max="12" width="34.25" customWidth="1"/>
    <col min="13" max="13" width="24.25" customWidth="1"/>
    <col min="14" max="14" width="15.125" customWidth="1"/>
    <col min="15" max="15" width="39.25" customWidth="1"/>
    <col min="16" max="16" width="26" customWidth="1"/>
    <col min="17" max="17" width="26.375" customWidth="1"/>
    <col min="18" max="18" width="35.75" customWidth="1"/>
  </cols>
  <sheetData>
    <row r="1" spans="1:18" s="60" customFormat="1" ht="20.25">
      <c r="A1" s="551" t="s">
        <v>521</v>
      </c>
      <c r="B1" s="552"/>
      <c r="C1" s="552"/>
      <c r="D1" s="552"/>
      <c r="E1" s="552"/>
      <c r="F1" s="552"/>
      <c r="G1" s="552"/>
      <c r="H1" s="552"/>
      <c r="I1" s="552"/>
      <c r="J1" s="552"/>
      <c r="K1" s="552"/>
      <c r="L1" s="552"/>
      <c r="M1" s="552"/>
      <c r="N1" s="552"/>
      <c r="O1" s="552"/>
      <c r="P1" s="552"/>
      <c r="Q1" s="552"/>
      <c r="R1" s="553"/>
    </row>
    <row r="2" spans="1:18" s="61" customFormat="1" ht="16.5" thickBot="1">
      <c r="A2" s="554" t="s">
        <v>424</v>
      </c>
      <c r="B2" s="554"/>
      <c r="C2" s="554"/>
      <c r="D2" s="554"/>
      <c r="E2" s="554"/>
      <c r="F2" s="554"/>
      <c r="G2" s="555" t="s">
        <v>425</v>
      </c>
      <c r="H2" s="556"/>
      <c r="I2" s="556"/>
      <c r="J2" s="556"/>
      <c r="K2" s="556"/>
      <c r="L2" s="556"/>
      <c r="M2" s="556"/>
      <c r="N2" s="556"/>
      <c r="O2" s="556"/>
      <c r="P2" s="556"/>
      <c r="Q2" s="556"/>
      <c r="R2" s="557"/>
    </row>
    <row r="3" spans="1:18" s="61" customFormat="1" ht="15.75" customHeight="1">
      <c r="A3" s="558" t="s">
        <v>426</v>
      </c>
      <c r="B3" s="560" t="s">
        <v>427</v>
      </c>
      <c r="C3" s="562" t="s">
        <v>428</v>
      </c>
      <c r="D3" s="562" t="s">
        <v>0</v>
      </c>
      <c r="E3" s="562" t="s">
        <v>429</v>
      </c>
      <c r="F3" s="562"/>
      <c r="G3" s="564" t="s">
        <v>925</v>
      </c>
      <c r="H3" s="543" t="s">
        <v>926</v>
      </c>
      <c r="I3" s="566" t="s">
        <v>434</v>
      </c>
      <c r="J3" s="545" t="s">
        <v>927</v>
      </c>
      <c r="K3" s="543" t="s">
        <v>1010</v>
      </c>
      <c r="L3" s="566" t="s">
        <v>434</v>
      </c>
      <c r="M3" s="545" t="s">
        <v>928</v>
      </c>
      <c r="N3" s="543" t="s">
        <v>1070</v>
      </c>
      <c r="O3" s="545" t="s">
        <v>434</v>
      </c>
      <c r="P3" s="547" t="s">
        <v>929</v>
      </c>
      <c r="Q3" s="543" t="s">
        <v>1187</v>
      </c>
      <c r="R3" s="549" t="s">
        <v>930</v>
      </c>
    </row>
    <row r="4" spans="1:18" s="62" customFormat="1" ht="45" customHeight="1" thickBot="1">
      <c r="A4" s="559"/>
      <c r="B4" s="561"/>
      <c r="C4" s="563"/>
      <c r="D4" s="563"/>
      <c r="E4" s="171" t="s">
        <v>524</v>
      </c>
      <c r="F4" s="171" t="s">
        <v>525</v>
      </c>
      <c r="G4" s="565"/>
      <c r="H4" s="544"/>
      <c r="I4" s="567"/>
      <c r="J4" s="546"/>
      <c r="K4" s="544"/>
      <c r="L4" s="567"/>
      <c r="M4" s="546"/>
      <c r="N4" s="544"/>
      <c r="O4" s="546"/>
      <c r="P4" s="548"/>
      <c r="Q4" s="544"/>
      <c r="R4" s="550"/>
    </row>
    <row r="5" spans="1:18" s="64" customFormat="1" ht="81.599999999999994" customHeight="1">
      <c r="A5" s="162">
        <v>1</v>
      </c>
      <c r="B5" s="163" t="s">
        <v>435</v>
      </c>
      <c r="C5" s="164" t="s">
        <v>436</v>
      </c>
      <c r="D5" s="165" t="s">
        <v>437</v>
      </c>
      <c r="E5" s="166" t="s">
        <v>523</v>
      </c>
      <c r="F5" s="166" t="s">
        <v>522</v>
      </c>
      <c r="G5" s="167">
        <v>0.25</v>
      </c>
      <c r="H5" s="168">
        <v>0.25</v>
      </c>
      <c r="I5" s="169" t="s">
        <v>869</v>
      </c>
      <c r="J5" s="170">
        <v>0</v>
      </c>
      <c r="K5" s="168">
        <v>0.25</v>
      </c>
      <c r="L5" s="311" t="s">
        <v>969</v>
      </c>
      <c r="M5" s="278">
        <v>0.5</v>
      </c>
      <c r="N5" s="168">
        <f>(M5+K5)</f>
        <v>0.75</v>
      </c>
      <c r="O5" s="311" t="s">
        <v>1167</v>
      </c>
      <c r="P5" s="278">
        <v>0.25</v>
      </c>
      <c r="Q5" s="168">
        <f>(P5+N5)</f>
        <v>1</v>
      </c>
      <c r="R5" s="122" t="s">
        <v>1186</v>
      </c>
    </row>
    <row r="6" spans="1:18" s="64" customFormat="1" ht="108">
      <c r="A6" s="68">
        <v>2</v>
      </c>
      <c r="B6" s="63" t="s">
        <v>438</v>
      </c>
      <c r="C6" s="123" t="s">
        <v>439</v>
      </c>
      <c r="D6" s="124" t="s">
        <v>440</v>
      </c>
      <c r="E6" s="121" t="s">
        <v>523</v>
      </c>
      <c r="F6" s="121" t="s">
        <v>522</v>
      </c>
      <c r="G6" s="125">
        <v>0.25</v>
      </c>
      <c r="H6" s="145">
        <v>0.25</v>
      </c>
      <c r="I6" s="126" t="s">
        <v>820</v>
      </c>
      <c r="J6" s="66">
        <v>0.25</v>
      </c>
      <c r="K6" s="145">
        <v>0.25</v>
      </c>
      <c r="L6" s="312" t="s">
        <v>820</v>
      </c>
      <c r="M6" s="170">
        <v>0.5</v>
      </c>
      <c r="N6" s="145">
        <f t="shared" ref="N6:N14" si="0">(K6+M6)</f>
        <v>0.75</v>
      </c>
      <c r="O6" s="311" t="s">
        <v>1134</v>
      </c>
      <c r="P6" s="170">
        <v>0.25</v>
      </c>
      <c r="Q6" s="145">
        <f t="shared" ref="Q6:Q46" si="1">(N6+P6)</f>
        <v>1</v>
      </c>
      <c r="R6" s="122" t="s">
        <v>1179</v>
      </c>
    </row>
    <row r="7" spans="1:18" s="62" customFormat="1" ht="54.6" customHeight="1">
      <c r="A7" s="68">
        <v>3</v>
      </c>
      <c r="B7" s="65" t="s">
        <v>441</v>
      </c>
      <c r="C7" s="69" t="s">
        <v>442</v>
      </c>
      <c r="D7" s="127" t="s">
        <v>443</v>
      </c>
      <c r="E7" s="121" t="s">
        <v>523</v>
      </c>
      <c r="F7" s="121" t="s">
        <v>522</v>
      </c>
      <c r="G7" s="125">
        <v>0.25</v>
      </c>
      <c r="H7" s="145">
        <v>0.25</v>
      </c>
      <c r="I7" s="122" t="s">
        <v>879</v>
      </c>
      <c r="J7" s="66">
        <v>0.25</v>
      </c>
      <c r="K7" s="145">
        <v>0.25</v>
      </c>
      <c r="L7" s="122" t="s">
        <v>879</v>
      </c>
      <c r="M7" s="170">
        <v>0.5</v>
      </c>
      <c r="N7" s="145">
        <f t="shared" si="0"/>
        <v>0.75</v>
      </c>
      <c r="O7" s="316" t="s">
        <v>1178</v>
      </c>
      <c r="P7" s="170">
        <v>0.25</v>
      </c>
      <c r="Q7" s="145">
        <f t="shared" si="1"/>
        <v>1</v>
      </c>
      <c r="R7" s="122" t="s">
        <v>1188</v>
      </c>
    </row>
    <row r="8" spans="1:18" s="62" customFormat="1" ht="132">
      <c r="A8" s="68">
        <v>4</v>
      </c>
      <c r="B8" s="63" t="s">
        <v>444</v>
      </c>
      <c r="C8" s="69" t="s">
        <v>445</v>
      </c>
      <c r="D8" s="127" t="s">
        <v>446</v>
      </c>
      <c r="E8" s="121" t="s">
        <v>526</v>
      </c>
      <c r="F8" s="121" t="s">
        <v>527</v>
      </c>
      <c r="G8" s="125">
        <v>0.25</v>
      </c>
      <c r="H8" s="145">
        <v>0.25</v>
      </c>
      <c r="I8" s="119" t="s">
        <v>880</v>
      </c>
      <c r="J8" s="66">
        <v>0.25</v>
      </c>
      <c r="K8" s="145">
        <v>0.25</v>
      </c>
      <c r="L8" s="119" t="s">
        <v>880</v>
      </c>
      <c r="M8" s="120">
        <v>0.75</v>
      </c>
      <c r="N8" s="145">
        <f t="shared" si="0"/>
        <v>1</v>
      </c>
      <c r="O8" s="122" t="s">
        <v>1135</v>
      </c>
      <c r="P8" s="120">
        <v>0</v>
      </c>
      <c r="Q8" s="145">
        <f t="shared" si="1"/>
        <v>1</v>
      </c>
      <c r="R8" s="122" t="s">
        <v>1189</v>
      </c>
    </row>
    <row r="9" spans="1:18" s="62" customFormat="1" ht="108">
      <c r="A9" s="68">
        <v>5</v>
      </c>
      <c r="B9" s="63" t="s">
        <v>447</v>
      </c>
      <c r="C9" s="69" t="s">
        <v>448</v>
      </c>
      <c r="D9" s="127" t="s">
        <v>446</v>
      </c>
      <c r="E9" s="121" t="s">
        <v>526</v>
      </c>
      <c r="F9" s="121" t="s">
        <v>527</v>
      </c>
      <c r="G9" s="125">
        <v>0.15</v>
      </c>
      <c r="H9" s="145">
        <v>0.15</v>
      </c>
      <c r="I9" s="119" t="s">
        <v>870</v>
      </c>
      <c r="J9" s="66">
        <v>0.25</v>
      </c>
      <c r="K9" s="145">
        <v>0.15</v>
      </c>
      <c r="L9" s="119" t="s">
        <v>870</v>
      </c>
      <c r="M9" s="120">
        <v>0.5</v>
      </c>
      <c r="N9" s="145">
        <f t="shared" si="0"/>
        <v>0.65</v>
      </c>
      <c r="O9" s="122" t="s">
        <v>1136</v>
      </c>
      <c r="P9" s="120">
        <v>0.35</v>
      </c>
      <c r="Q9" s="145">
        <f t="shared" si="1"/>
        <v>1</v>
      </c>
      <c r="R9" s="122" t="s">
        <v>1190</v>
      </c>
    </row>
    <row r="10" spans="1:18" s="62" customFormat="1" ht="84">
      <c r="A10" s="68">
        <v>6</v>
      </c>
      <c r="B10" s="63" t="s">
        <v>449</v>
      </c>
      <c r="C10" s="69" t="s">
        <v>450</v>
      </c>
      <c r="D10" s="121" t="s">
        <v>451</v>
      </c>
      <c r="E10" s="121" t="s">
        <v>528</v>
      </c>
      <c r="F10" s="121" t="s">
        <v>529</v>
      </c>
      <c r="G10" s="125">
        <v>0.25</v>
      </c>
      <c r="H10" s="145">
        <v>0.25</v>
      </c>
      <c r="I10" s="125" t="s">
        <v>881</v>
      </c>
      <c r="J10" s="66">
        <v>0</v>
      </c>
      <c r="K10" s="145">
        <f>(H10+J10)</f>
        <v>0.25</v>
      </c>
      <c r="L10" s="125" t="s">
        <v>1009</v>
      </c>
      <c r="M10" s="125">
        <v>0.5</v>
      </c>
      <c r="N10" s="145">
        <f t="shared" si="0"/>
        <v>0.75</v>
      </c>
      <c r="O10" s="122" t="s">
        <v>1137</v>
      </c>
      <c r="P10" s="125">
        <v>0.25</v>
      </c>
      <c r="Q10" s="145">
        <f t="shared" si="1"/>
        <v>1</v>
      </c>
      <c r="R10" s="122" t="s">
        <v>1191</v>
      </c>
    </row>
    <row r="11" spans="1:18" s="62" customFormat="1" ht="72">
      <c r="A11" s="68">
        <v>7</v>
      </c>
      <c r="B11" s="63" t="s">
        <v>452</v>
      </c>
      <c r="C11" s="69" t="s">
        <v>453</v>
      </c>
      <c r="D11" s="121" t="s">
        <v>454</v>
      </c>
      <c r="E11" s="121" t="s">
        <v>528</v>
      </c>
      <c r="F11" s="121" t="s">
        <v>529</v>
      </c>
      <c r="G11" s="125">
        <v>0.25</v>
      </c>
      <c r="H11" s="145">
        <v>0.25</v>
      </c>
      <c r="I11" s="125" t="s">
        <v>882</v>
      </c>
      <c r="J11" s="66">
        <v>0</v>
      </c>
      <c r="K11" s="145">
        <f>(H11+J11)</f>
        <v>0.25</v>
      </c>
      <c r="L11" s="125" t="s">
        <v>1011</v>
      </c>
      <c r="M11" s="125">
        <v>0.5</v>
      </c>
      <c r="N11" s="145">
        <f t="shared" si="0"/>
        <v>0.75</v>
      </c>
      <c r="O11" s="122" t="s">
        <v>1138</v>
      </c>
      <c r="P11" s="125">
        <v>0.25</v>
      </c>
      <c r="Q11" s="145">
        <f t="shared" si="1"/>
        <v>1</v>
      </c>
      <c r="R11" s="122" t="s">
        <v>1192</v>
      </c>
    </row>
    <row r="12" spans="1:18" s="62" customFormat="1" ht="120">
      <c r="A12" s="68">
        <v>8</v>
      </c>
      <c r="B12" s="63" t="s">
        <v>455</v>
      </c>
      <c r="C12" s="69" t="s">
        <v>456</v>
      </c>
      <c r="D12" s="127" t="s">
        <v>457</v>
      </c>
      <c r="E12" s="121" t="s">
        <v>530</v>
      </c>
      <c r="F12" s="121" t="s">
        <v>531</v>
      </c>
      <c r="G12" s="128">
        <v>0</v>
      </c>
      <c r="H12" s="146">
        <v>0</v>
      </c>
      <c r="I12" s="119" t="s">
        <v>883</v>
      </c>
      <c r="J12" s="66">
        <v>0</v>
      </c>
      <c r="K12" s="146">
        <f>(H12+J12)</f>
        <v>0</v>
      </c>
      <c r="L12" s="119" t="s">
        <v>883</v>
      </c>
      <c r="M12" s="315">
        <v>0</v>
      </c>
      <c r="N12" s="146">
        <f t="shared" si="0"/>
        <v>0</v>
      </c>
      <c r="O12" s="122" t="s">
        <v>1139</v>
      </c>
      <c r="P12" s="315">
        <v>0</v>
      </c>
      <c r="Q12" s="146">
        <f t="shared" si="1"/>
        <v>0</v>
      </c>
      <c r="R12" s="122" t="s">
        <v>1194</v>
      </c>
    </row>
    <row r="13" spans="1:18" s="60" customFormat="1" ht="72">
      <c r="A13" s="68">
        <v>9</v>
      </c>
      <c r="B13" s="63" t="s">
        <v>458</v>
      </c>
      <c r="C13" s="69" t="s">
        <v>453</v>
      </c>
      <c r="D13" s="127" t="s">
        <v>819</v>
      </c>
      <c r="E13" s="121" t="s">
        <v>530</v>
      </c>
      <c r="F13" s="121" t="s">
        <v>531</v>
      </c>
      <c r="G13" s="125">
        <v>0.2</v>
      </c>
      <c r="H13" s="145">
        <v>0.2</v>
      </c>
      <c r="I13" s="119" t="s">
        <v>884</v>
      </c>
      <c r="J13" s="120">
        <v>0</v>
      </c>
      <c r="K13" s="145">
        <f>(H13+J13)</f>
        <v>0.2</v>
      </c>
      <c r="L13" s="125" t="s">
        <v>1011</v>
      </c>
      <c r="M13" s="125">
        <v>0.5</v>
      </c>
      <c r="N13" s="145">
        <f t="shared" si="0"/>
        <v>0.7</v>
      </c>
      <c r="O13" s="313" t="s">
        <v>1127</v>
      </c>
      <c r="P13" s="125">
        <v>0.3</v>
      </c>
      <c r="Q13" s="145">
        <f t="shared" si="1"/>
        <v>1</v>
      </c>
      <c r="R13" s="122" t="s">
        <v>1195</v>
      </c>
    </row>
    <row r="14" spans="1:18" s="60" customFormat="1" ht="48">
      <c r="A14" s="68">
        <v>10</v>
      </c>
      <c r="B14" s="63" t="s">
        <v>459</v>
      </c>
      <c r="C14" s="69" t="s">
        <v>460</v>
      </c>
      <c r="D14" s="127" t="s">
        <v>461</v>
      </c>
      <c r="E14" s="121" t="s">
        <v>532</v>
      </c>
      <c r="F14" s="121" t="s">
        <v>533</v>
      </c>
      <c r="G14" s="125">
        <v>0</v>
      </c>
      <c r="H14" s="145">
        <v>0</v>
      </c>
      <c r="I14" s="125" t="s">
        <v>871</v>
      </c>
      <c r="J14" s="120">
        <v>0</v>
      </c>
      <c r="K14" s="145">
        <v>0</v>
      </c>
      <c r="L14" s="125" t="s">
        <v>871</v>
      </c>
      <c r="M14" s="125">
        <v>0.5</v>
      </c>
      <c r="N14" s="145">
        <f t="shared" si="0"/>
        <v>0.5</v>
      </c>
      <c r="O14" s="313" t="s">
        <v>1140</v>
      </c>
      <c r="P14" s="125">
        <v>0.5</v>
      </c>
      <c r="Q14" s="145">
        <f t="shared" si="1"/>
        <v>1</v>
      </c>
      <c r="R14" s="122" t="s">
        <v>1140</v>
      </c>
    </row>
    <row r="15" spans="1:18" s="60" customFormat="1" ht="120">
      <c r="A15" s="68">
        <v>11</v>
      </c>
      <c r="B15" s="63" t="s">
        <v>462</v>
      </c>
      <c r="C15" s="69" t="s">
        <v>463</v>
      </c>
      <c r="D15" s="127" t="s">
        <v>827</v>
      </c>
      <c r="E15" s="121" t="s">
        <v>532</v>
      </c>
      <c r="F15" s="121" t="s">
        <v>533</v>
      </c>
      <c r="G15" s="128">
        <v>0.25</v>
      </c>
      <c r="H15" s="146">
        <v>0.25</v>
      </c>
      <c r="I15" s="126" t="s">
        <v>872</v>
      </c>
      <c r="J15" s="255">
        <v>0.25</v>
      </c>
      <c r="K15" s="146">
        <f t="shared" ref="K15:K46" si="2">(H15+J15)</f>
        <v>0.5</v>
      </c>
      <c r="L15" s="126" t="s">
        <v>872</v>
      </c>
      <c r="M15" s="279">
        <v>0.5</v>
      </c>
      <c r="N15" s="146">
        <f t="shared" ref="N15:N46" si="3">(K15+M15)</f>
        <v>1</v>
      </c>
      <c r="O15" s="313" t="s">
        <v>1141</v>
      </c>
      <c r="P15" s="279">
        <v>0</v>
      </c>
      <c r="Q15" s="146">
        <f t="shared" si="1"/>
        <v>1</v>
      </c>
      <c r="R15" s="316" t="s">
        <v>1196</v>
      </c>
    </row>
    <row r="16" spans="1:18" s="60" customFormat="1" ht="78" customHeight="1">
      <c r="A16" s="68">
        <v>12</v>
      </c>
      <c r="B16" s="63" t="s">
        <v>464</v>
      </c>
      <c r="C16" s="69" t="s">
        <v>465</v>
      </c>
      <c r="D16" s="127" t="s">
        <v>451</v>
      </c>
      <c r="E16" s="121" t="s">
        <v>534</v>
      </c>
      <c r="F16" s="121" t="s">
        <v>535</v>
      </c>
      <c r="G16" s="125">
        <v>0.25</v>
      </c>
      <c r="H16" s="145">
        <v>0.25</v>
      </c>
      <c r="I16" s="125" t="s">
        <v>1142</v>
      </c>
      <c r="J16" s="120">
        <v>0</v>
      </c>
      <c r="K16" s="145">
        <f t="shared" si="2"/>
        <v>0.25</v>
      </c>
      <c r="L16" s="125" t="s">
        <v>1143</v>
      </c>
      <c r="M16" s="125">
        <v>0.5</v>
      </c>
      <c r="N16" s="145">
        <f t="shared" si="3"/>
        <v>0.75</v>
      </c>
      <c r="O16" s="313" t="s">
        <v>1144</v>
      </c>
      <c r="P16" s="125">
        <v>0.25</v>
      </c>
      <c r="Q16" s="145">
        <f t="shared" si="1"/>
        <v>1</v>
      </c>
      <c r="R16" s="316" t="s">
        <v>1197</v>
      </c>
    </row>
    <row r="17" spans="1:18" s="60" customFormat="1" ht="48">
      <c r="A17" s="68">
        <v>13</v>
      </c>
      <c r="B17" s="63" t="s">
        <v>466</v>
      </c>
      <c r="C17" s="69" t="s">
        <v>467</v>
      </c>
      <c r="D17" s="127" t="s">
        <v>451</v>
      </c>
      <c r="E17" s="121" t="s">
        <v>534</v>
      </c>
      <c r="F17" s="121" t="s">
        <v>534</v>
      </c>
      <c r="G17" s="125">
        <v>0.25</v>
      </c>
      <c r="H17" s="145">
        <v>0.25</v>
      </c>
      <c r="I17" s="125" t="s">
        <v>1142</v>
      </c>
      <c r="J17" s="120">
        <v>0</v>
      </c>
      <c r="K17" s="145">
        <f t="shared" si="2"/>
        <v>0.25</v>
      </c>
      <c r="L17" s="125" t="s">
        <v>1143</v>
      </c>
      <c r="M17" s="125">
        <v>0</v>
      </c>
      <c r="N17" s="145">
        <f t="shared" si="3"/>
        <v>0.25</v>
      </c>
      <c r="O17" s="313" t="s">
        <v>1121</v>
      </c>
      <c r="P17" s="125">
        <v>0.75</v>
      </c>
      <c r="Q17" s="145">
        <f t="shared" si="1"/>
        <v>1</v>
      </c>
      <c r="R17" s="316" t="s">
        <v>1180</v>
      </c>
    </row>
    <row r="18" spans="1:18" s="60" customFormat="1" ht="48">
      <c r="A18" s="68">
        <v>14</v>
      </c>
      <c r="B18" s="63" t="s">
        <v>468</v>
      </c>
      <c r="C18" s="69" t="s">
        <v>469</v>
      </c>
      <c r="D18" s="127" t="s">
        <v>470</v>
      </c>
      <c r="E18" s="121" t="s">
        <v>535</v>
      </c>
      <c r="F18" s="121" t="s">
        <v>536</v>
      </c>
      <c r="G18" s="125">
        <v>0</v>
      </c>
      <c r="H18" s="145">
        <v>0</v>
      </c>
      <c r="I18" s="119" t="s">
        <v>885</v>
      </c>
      <c r="J18" s="120">
        <v>0</v>
      </c>
      <c r="K18" s="145">
        <f t="shared" si="2"/>
        <v>0</v>
      </c>
      <c r="L18" s="119" t="s">
        <v>871</v>
      </c>
      <c r="M18" s="315">
        <v>0</v>
      </c>
      <c r="N18" s="145">
        <f t="shared" si="3"/>
        <v>0</v>
      </c>
      <c r="O18" s="313" t="s">
        <v>1145</v>
      </c>
      <c r="P18" s="315">
        <v>0</v>
      </c>
      <c r="Q18" s="145">
        <f t="shared" si="1"/>
        <v>0</v>
      </c>
      <c r="R18" s="316" t="s">
        <v>1198</v>
      </c>
    </row>
    <row r="19" spans="1:18" s="60" customFormat="1" ht="60">
      <c r="A19" s="68">
        <v>15</v>
      </c>
      <c r="B19" s="63" t="s">
        <v>471</v>
      </c>
      <c r="C19" s="69" t="s">
        <v>469</v>
      </c>
      <c r="D19" s="127" t="s">
        <v>470</v>
      </c>
      <c r="E19" s="121" t="s">
        <v>535</v>
      </c>
      <c r="F19" s="121" t="s">
        <v>536</v>
      </c>
      <c r="G19" s="125">
        <v>0.25</v>
      </c>
      <c r="H19" s="145">
        <v>0.25</v>
      </c>
      <c r="I19" s="119" t="s">
        <v>886</v>
      </c>
      <c r="J19" s="67">
        <v>0</v>
      </c>
      <c r="K19" s="145">
        <f t="shared" si="2"/>
        <v>0.25</v>
      </c>
      <c r="L19" s="119" t="s">
        <v>1011</v>
      </c>
      <c r="M19" s="125">
        <v>0.5</v>
      </c>
      <c r="N19" s="145">
        <f t="shared" si="3"/>
        <v>0.75</v>
      </c>
      <c r="O19" s="313" t="s">
        <v>1146</v>
      </c>
      <c r="P19" s="125">
        <v>0.25</v>
      </c>
      <c r="Q19" s="145">
        <f t="shared" si="1"/>
        <v>1</v>
      </c>
      <c r="R19" s="316" t="s">
        <v>1199</v>
      </c>
    </row>
    <row r="20" spans="1:18" s="60" customFormat="1" ht="84">
      <c r="A20" s="68">
        <v>16</v>
      </c>
      <c r="B20" s="63" t="s">
        <v>472</v>
      </c>
      <c r="C20" s="69" t="s">
        <v>469</v>
      </c>
      <c r="D20" s="127" t="s">
        <v>473</v>
      </c>
      <c r="E20" s="121" t="s">
        <v>535</v>
      </c>
      <c r="F20" s="121" t="s">
        <v>536</v>
      </c>
      <c r="G20" s="125">
        <v>0.25</v>
      </c>
      <c r="H20" s="145">
        <v>0.25</v>
      </c>
      <c r="I20" s="119" t="s">
        <v>887</v>
      </c>
      <c r="J20" s="67">
        <v>0</v>
      </c>
      <c r="K20" s="145">
        <f t="shared" si="2"/>
        <v>0.25</v>
      </c>
      <c r="L20" s="119" t="s">
        <v>871</v>
      </c>
      <c r="M20" s="125">
        <v>0.5</v>
      </c>
      <c r="N20" s="145">
        <f t="shared" si="3"/>
        <v>0.75</v>
      </c>
      <c r="O20" s="313" t="s">
        <v>1147</v>
      </c>
      <c r="P20" s="125">
        <v>0.25</v>
      </c>
      <c r="Q20" s="145">
        <f t="shared" si="1"/>
        <v>1</v>
      </c>
      <c r="R20" s="316" t="s">
        <v>1181</v>
      </c>
    </row>
    <row r="21" spans="1:18" s="60" customFormat="1" ht="84">
      <c r="A21" s="68">
        <v>17</v>
      </c>
      <c r="B21" s="63" t="s">
        <v>474</v>
      </c>
      <c r="C21" s="69" t="s">
        <v>469</v>
      </c>
      <c r="D21" s="127" t="s">
        <v>451</v>
      </c>
      <c r="E21" s="121" t="s">
        <v>537</v>
      </c>
      <c r="F21" s="121" t="s">
        <v>538</v>
      </c>
      <c r="G21" s="125">
        <v>0</v>
      </c>
      <c r="H21" s="145">
        <v>0</v>
      </c>
      <c r="I21" s="125" t="s">
        <v>873</v>
      </c>
      <c r="J21" s="120">
        <v>0</v>
      </c>
      <c r="K21" s="145">
        <f t="shared" si="2"/>
        <v>0</v>
      </c>
      <c r="L21" s="125" t="s">
        <v>871</v>
      </c>
      <c r="M21" s="125">
        <v>0.5</v>
      </c>
      <c r="N21" s="145">
        <f t="shared" si="3"/>
        <v>0.5</v>
      </c>
      <c r="O21" s="313" t="s">
        <v>1148</v>
      </c>
      <c r="P21" s="125">
        <v>0.5</v>
      </c>
      <c r="Q21" s="145">
        <f t="shared" si="1"/>
        <v>1</v>
      </c>
      <c r="R21" s="313" t="s">
        <v>1200</v>
      </c>
    </row>
    <row r="22" spans="1:18" s="60" customFormat="1" ht="48">
      <c r="A22" s="68">
        <v>18</v>
      </c>
      <c r="B22" s="63" t="s">
        <v>475</v>
      </c>
      <c r="C22" s="69" t="s">
        <v>469</v>
      </c>
      <c r="D22" s="127" t="s">
        <v>470</v>
      </c>
      <c r="E22" s="121" t="s">
        <v>537</v>
      </c>
      <c r="F22" s="121" t="s">
        <v>538</v>
      </c>
      <c r="G22" s="125">
        <v>0</v>
      </c>
      <c r="H22" s="145">
        <v>0</v>
      </c>
      <c r="I22" s="125" t="s">
        <v>873</v>
      </c>
      <c r="J22" s="67">
        <v>0</v>
      </c>
      <c r="K22" s="145">
        <f t="shared" si="2"/>
        <v>0</v>
      </c>
      <c r="L22" s="125" t="s">
        <v>871</v>
      </c>
      <c r="M22" s="125">
        <v>1</v>
      </c>
      <c r="N22" s="145">
        <f t="shared" si="3"/>
        <v>1</v>
      </c>
      <c r="O22" s="313" t="s">
        <v>1122</v>
      </c>
      <c r="P22" s="125">
        <v>0</v>
      </c>
      <c r="Q22" s="145">
        <f t="shared" si="1"/>
        <v>1</v>
      </c>
      <c r="R22" s="313" t="s">
        <v>1182</v>
      </c>
    </row>
    <row r="23" spans="1:18" s="60" customFormat="1" ht="72">
      <c r="A23" s="68">
        <v>19</v>
      </c>
      <c r="B23" s="63" t="s">
        <v>476</v>
      </c>
      <c r="C23" s="69" t="s">
        <v>469</v>
      </c>
      <c r="D23" s="127" t="s">
        <v>821</v>
      </c>
      <c r="E23" s="121" t="s">
        <v>537</v>
      </c>
      <c r="F23" s="121" t="s">
        <v>538</v>
      </c>
      <c r="G23" s="125">
        <v>0</v>
      </c>
      <c r="H23" s="145">
        <v>0</v>
      </c>
      <c r="I23" s="120" t="s">
        <v>888</v>
      </c>
      <c r="J23" s="67">
        <v>0</v>
      </c>
      <c r="K23" s="145">
        <f t="shared" si="2"/>
        <v>0</v>
      </c>
      <c r="L23" s="125" t="s">
        <v>871</v>
      </c>
      <c r="M23" s="125">
        <v>0.5</v>
      </c>
      <c r="N23" s="145">
        <f t="shared" si="3"/>
        <v>0.5</v>
      </c>
      <c r="O23" s="313" t="s">
        <v>1123</v>
      </c>
      <c r="P23" s="125">
        <v>0.5</v>
      </c>
      <c r="Q23" s="145">
        <f t="shared" si="1"/>
        <v>1</v>
      </c>
      <c r="R23" s="313" t="s">
        <v>1183</v>
      </c>
    </row>
    <row r="24" spans="1:18" s="60" customFormat="1" ht="108">
      <c r="A24" s="68">
        <v>20</v>
      </c>
      <c r="B24" s="63" t="s">
        <v>477</v>
      </c>
      <c r="C24" s="69" t="s">
        <v>469</v>
      </c>
      <c r="D24" s="127" t="s">
        <v>478</v>
      </c>
      <c r="E24" s="121" t="s">
        <v>537</v>
      </c>
      <c r="F24" s="121" t="s">
        <v>538</v>
      </c>
      <c r="G24" s="125">
        <v>0</v>
      </c>
      <c r="H24" s="145">
        <v>0</v>
      </c>
      <c r="I24" s="119" t="s">
        <v>828</v>
      </c>
      <c r="J24" s="67">
        <v>0</v>
      </c>
      <c r="K24" s="145">
        <f t="shared" si="2"/>
        <v>0</v>
      </c>
      <c r="L24" s="125" t="s">
        <v>871</v>
      </c>
      <c r="M24" s="125">
        <v>0.5</v>
      </c>
      <c r="N24" s="145">
        <f t="shared" si="3"/>
        <v>0.5</v>
      </c>
      <c r="O24" s="313" t="s">
        <v>1149</v>
      </c>
      <c r="P24" s="125">
        <v>0.5</v>
      </c>
      <c r="Q24" s="145">
        <f t="shared" si="1"/>
        <v>1</v>
      </c>
      <c r="R24" s="313" t="s">
        <v>1201</v>
      </c>
    </row>
    <row r="25" spans="1:18" s="60" customFormat="1" ht="96">
      <c r="A25" s="68">
        <v>21</v>
      </c>
      <c r="B25" s="111" t="s">
        <v>479</v>
      </c>
      <c r="C25" s="69" t="s">
        <v>480</v>
      </c>
      <c r="D25" s="129" t="s">
        <v>481</v>
      </c>
      <c r="E25" s="121" t="s">
        <v>539</v>
      </c>
      <c r="F25" s="121" t="s">
        <v>540</v>
      </c>
      <c r="G25" s="125">
        <v>0</v>
      </c>
      <c r="H25" s="145">
        <v>0</v>
      </c>
      <c r="I25" s="120" t="s">
        <v>1150</v>
      </c>
      <c r="J25" s="280">
        <v>0.5</v>
      </c>
      <c r="K25" s="145">
        <f t="shared" si="2"/>
        <v>0.5</v>
      </c>
      <c r="L25" s="120" t="s">
        <v>1151</v>
      </c>
      <c r="M25" s="128">
        <v>0.5</v>
      </c>
      <c r="N25" s="145">
        <f t="shared" si="3"/>
        <v>1</v>
      </c>
      <c r="O25" s="313" t="s">
        <v>1129</v>
      </c>
      <c r="P25" s="128">
        <v>0</v>
      </c>
      <c r="Q25" s="145">
        <f t="shared" si="1"/>
        <v>1</v>
      </c>
      <c r="R25" s="313" t="s">
        <v>1202</v>
      </c>
    </row>
    <row r="26" spans="1:18" s="60" customFormat="1" ht="60">
      <c r="A26" s="68">
        <v>22</v>
      </c>
      <c r="B26" s="63" t="s">
        <v>482</v>
      </c>
      <c r="C26" s="69" t="s">
        <v>469</v>
      </c>
      <c r="D26" s="127" t="s">
        <v>440</v>
      </c>
      <c r="E26" s="121" t="s">
        <v>541</v>
      </c>
      <c r="F26" s="121" t="s">
        <v>542</v>
      </c>
      <c r="G26" s="125">
        <v>0.25</v>
      </c>
      <c r="H26" s="145">
        <v>0.25</v>
      </c>
      <c r="I26" s="119" t="s">
        <v>889</v>
      </c>
      <c r="J26" s="128">
        <v>0</v>
      </c>
      <c r="K26" s="145">
        <f t="shared" si="2"/>
        <v>0.25</v>
      </c>
      <c r="L26" s="125" t="s">
        <v>871</v>
      </c>
      <c r="M26" s="125">
        <v>0.5</v>
      </c>
      <c r="N26" s="145">
        <f t="shared" si="3"/>
        <v>0.75</v>
      </c>
      <c r="O26" s="313" t="s">
        <v>1124</v>
      </c>
      <c r="P26" s="125">
        <v>0.25</v>
      </c>
      <c r="Q26" s="145">
        <f t="shared" si="1"/>
        <v>1</v>
      </c>
      <c r="R26" s="313" t="s">
        <v>1203</v>
      </c>
    </row>
    <row r="27" spans="1:18" s="60" customFormat="1" ht="60">
      <c r="A27" s="68">
        <v>23</v>
      </c>
      <c r="B27" s="63" t="s">
        <v>483</v>
      </c>
      <c r="C27" s="69" t="s">
        <v>484</v>
      </c>
      <c r="D27" s="127" t="s">
        <v>290</v>
      </c>
      <c r="E27" s="121" t="s">
        <v>543</v>
      </c>
      <c r="F27" s="121" t="s">
        <v>544</v>
      </c>
      <c r="G27" s="125">
        <v>0</v>
      </c>
      <c r="H27" s="145">
        <v>0</v>
      </c>
      <c r="I27" s="119" t="s">
        <v>1152</v>
      </c>
      <c r="J27" s="280">
        <v>0</v>
      </c>
      <c r="K27" s="145">
        <f t="shared" si="2"/>
        <v>0</v>
      </c>
      <c r="L27" s="125" t="s">
        <v>871</v>
      </c>
      <c r="M27" s="128">
        <v>0.5</v>
      </c>
      <c r="N27" s="145">
        <f t="shared" si="3"/>
        <v>0.5</v>
      </c>
      <c r="O27" s="313" t="s">
        <v>1153</v>
      </c>
      <c r="P27" s="128">
        <v>0.5</v>
      </c>
      <c r="Q27" s="145">
        <f t="shared" si="1"/>
        <v>1</v>
      </c>
      <c r="R27" s="313" t="s">
        <v>1204</v>
      </c>
    </row>
    <row r="28" spans="1:18" s="60" customFormat="1" ht="72">
      <c r="A28" s="68">
        <v>24</v>
      </c>
      <c r="B28" s="63" t="s">
        <v>485</v>
      </c>
      <c r="C28" s="69" t="s">
        <v>486</v>
      </c>
      <c r="D28" s="127" t="s">
        <v>440</v>
      </c>
      <c r="E28" s="121" t="s">
        <v>543</v>
      </c>
      <c r="F28" s="121" t="s">
        <v>544</v>
      </c>
      <c r="G28" s="125">
        <v>0</v>
      </c>
      <c r="H28" s="145">
        <v>0</v>
      </c>
      <c r="I28" s="119" t="s">
        <v>890</v>
      </c>
      <c r="J28" s="67">
        <v>0</v>
      </c>
      <c r="K28" s="145">
        <f t="shared" si="2"/>
        <v>0</v>
      </c>
      <c r="L28" s="125" t="s">
        <v>871</v>
      </c>
      <c r="M28" s="125">
        <v>0.5</v>
      </c>
      <c r="N28" s="145">
        <f t="shared" si="3"/>
        <v>0.5</v>
      </c>
      <c r="O28" s="313" t="s">
        <v>1125</v>
      </c>
      <c r="P28" s="125">
        <v>0.5</v>
      </c>
      <c r="Q28" s="145">
        <f t="shared" si="1"/>
        <v>1</v>
      </c>
      <c r="R28" s="313" t="s">
        <v>1205</v>
      </c>
    </row>
    <row r="29" spans="1:18" s="60" customFormat="1" ht="60">
      <c r="A29" s="68">
        <v>25</v>
      </c>
      <c r="B29" s="63" t="s">
        <v>487</v>
      </c>
      <c r="C29" s="69" t="s">
        <v>488</v>
      </c>
      <c r="D29" s="127" t="s">
        <v>489</v>
      </c>
      <c r="E29" s="121" t="s">
        <v>545</v>
      </c>
      <c r="F29" s="121" t="s">
        <v>546</v>
      </c>
      <c r="G29" s="125">
        <v>0</v>
      </c>
      <c r="H29" s="145">
        <v>0</v>
      </c>
      <c r="I29" s="119" t="s">
        <v>874</v>
      </c>
      <c r="J29" s="67">
        <v>0</v>
      </c>
      <c r="K29" s="145">
        <f t="shared" si="2"/>
        <v>0</v>
      </c>
      <c r="L29" s="125" t="s">
        <v>871</v>
      </c>
      <c r="M29" s="125">
        <v>0.5</v>
      </c>
      <c r="N29" s="145">
        <f t="shared" si="3"/>
        <v>0.5</v>
      </c>
      <c r="O29" s="313" t="s">
        <v>1126</v>
      </c>
      <c r="P29" s="125">
        <v>0.5</v>
      </c>
      <c r="Q29" s="145">
        <f t="shared" si="1"/>
        <v>1</v>
      </c>
      <c r="R29" s="313" t="s">
        <v>1206</v>
      </c>
    </row>
    <row r="30" spans="1:18" s="60" customFormat="1" ht="72">
      <c r="A30" s="68">
        <v>26</v>
      </c>
      <c r="B30" s="63" t="s">
        <v>490</v>
      </c>
      <c r="C30" s="69" t="s">
        <v>491</v>
      </c>
      <c r="D30" s="127" t="s">
        <v>492</v>
      </c>
      <c r="E30" s="121" t="s">
        <v>547</v>
      </c>
      <c r="F30" s="121" t="s">
        <v>548</v>
      </c>
      <c r="G30" s="125">
        <v>0</v>
      </c>
      <c r="H30" s="145">
        <v>0</v>
      </c>
      <c r="I30" s="119" t="s">
        <v>875</v>
      </c>
      <c r="J30" s="67">
        <v>0</v>
      </c>
      <c r="K30" s="145">
        <f t="shared" si="2"/>
        <v>0</v>
      </c>
      <c r="L30" s="125" t="s">
        <v>871</v>
      </c>
      <c r="M30" s="125">
        <v>1</v>
      </c>
      <c r="N30" s="145">
        <f t="shared" si="3"/>
        <v>1</v>
      </c>
      <c r="O30" s="313" t="s">
        <v>1154</v>
      </c>
      <c r="P30" s="125">
        <v>0</v>
      </c>
      <c r="Q30" s="145">
        <f t="shared" si="1"/>
        <v>1</v>
      </c>
      <c r="R30" s="313" t="s">
        <v>1207</v>
      </c>
    </row>
    <row r="31" spans="1:18" s="60" customFormat="1" ht="48">
      <c r="A31" s="68">
        <v>27</v>
      </c>
      <c r="B31" s="63" t="s">
        <v>493</v>
      </c>
      <c r="C31" s="69" t="s">
        <v>494</v>
      </c>
      <c r="D31" s="127" t="s">
        <v>495</v>
      </c>
      <c r="E31" s="121" t="s">
        <v>549</v>
      </c>
      <c r="F31" s="121" t="s">
        <v>550</v>
      </c>
      <c r="G31" s="125">
        <v>0</v>
      </c>
      <c r="H31" s="145">
        <v>0</v>
      </c>
      <c r="I31" s="125" t="s">
        <v>876</v>
      </c>
      <c r="J31" s="120">
        <v>0</v>
      </c>
      <c r="K31" s="145">
        <f t="shared" si="2"/>
        <v>0</v>
      </c>
      <c r="L31" s="125" t="s">
        <v>871</v>
      </c>
      <c r="M31" s="128">
        <v>0.75</v>
      </c>
      <c r="N31" s="145">
        <f t="shared" si="3"/>
        <v>0.75</v>
      </c>
      <c r="O31" s="313" t="s">
        <v>1128</v>
      </c>
      <c r="P31" s="128">
        <v>0.25</v>
      </c>
      <c r="Q31" s="145">
        <f t="shared" si="1"/>
        <v>1</v>
      </c>
      <c r="R31" s="313" t="s">
        <v>1208</v>
      </c>
    </row>
    <row r="32" spans="1:18" s="60" customFormat="1" ht="93.75" customHeight="1">
      <c r="A32" s="68">
        <v>28</v>
      </c>
      <c r="B32" s="63" t="s">
        <v>496</v>
      </c>
      <c r="C32" s="69" t="s">
        <v>497</v>
      </c>
      <c r="D32" s="127" t="s">
        <v>821</v>
      </c>
      <c r="E32" s="121" t="s">
        <v>551</v>
      </c>
      <c r="F32" s="121" t="s">
        <v>552</v>
      </c>
      <c r="G32" s="125">
        <v>0</v>
      </c>
      <c r="H32" s="145">
        <v>0</v>
      </c>
      <c r="I32" s="119" t="s">
        <v>834</v>
      </c>
      <c r="J32" s="120">
        <v>0</v>
      </c>
      <c r="K32" s="145">
        <f t="shared" si="2"/>
        <v>0</v>
      </c>
      <c r="L32" s="125" t="s">
        <v>871</v>
      </c>
      <c r="M32" s="128">
        <v>0.5</v>
      </c>
      <c r="N32" s="145">
        <f t="shared" si="3"/>
        <v>0.5</v>
      </c>
      <c r="O32" s="313" t="s">
        <v>1155</v>
      </c>
      <c r="P32" s="128">
        <v>0.5</v>
      </c>
      <c r="Q32" s="145">
        <f t="shared" si="1"/>
        <v>1</v>
      </c>
      <c r="R32" s="313" t="s">
        <v>1209</v>
      </c>
    </row>
    <row r="33" spans="1:18" s="60" customFormat="1" ht="72">
      <c r="A33" s="68">
        <v>29</v>
      </c>
      <c r="B33" s="63" t="s">
        <v>498</v>
      </c>
      <c r="C33" s="69" t="s">
        <v>484</v>
      </c>
      <c r="D33" s="127" t="s">
        <v>821</v>
      </c>
      <c r="E33" s="121" t="s">
        <v>553</v>
      </c>
      <c r="F33" s="121" t="s">
        <v>554</v>
      </c>
      <c r="G33" s="125">
        <v>0</v>
      </c>
      <c r="H33" s="145">
        <v>0</v>
      </c>
      <c r="I33" s="119" t="s">
        <v>892</v>
      </c>
      <c r="J33" s="120">
        <v>0</v>
      </c>
      <c r="K33" s="145">
        <f t="shared" si="2"/>
        <v>0</v>
      </c>
      <c r="L33" s="125" t="s">
        <v>871</v>
      </c>
      <c r="M33" s="280">
        <v>0.5</v>
      </c>
      <c r="N33" s="145">
        <f t="shared" si="3"/>
        <v>0.5</v>
      </c>
      <c r="O33" s="314" t="s">
        <v>1156</v>
      </c>
      <c r="P33" s="280">
        <v>0.5</v>
      </c>
      <c r="Q33" s="145">
        <f t="shared" si="1"/>
        <v>1</v>
      </c>
      <c r="R33" s="314" t="s">
        <v>1184</v>
      </c>
    </row>
    <row r="34" spans="1:18" s="60" customFormat="1" ht="72">
      <c r="A34" s="68">
        <v>30</v>
      </c>
      <c r="B34" s="63" t="s">
        <v>499</v>
      </c>
      <c r="C34" s="69" t="s">
        <v>497</v>
      </c>
      <c r="D34" s="127" t="s">
        <v>822</v>
      </c>
      <c r="E34" s="121" t="s">
        <v>554</v>
      </c>
      <c r="F34" s="121" t="s">
        <v>555</v>
      </c>
      <c r="G34" s="125">
        <v>0</v>
      </c>
      <c r="H34" s="145">
        <v>0</v>
      </c>
      <c r="I34" s="119" t="s">
        <v>834</v>
      </c>
      <c r="J34" s="120">
        <v>0</v>
      </c>
      <c r="K34" s="145">
        <f t="shared" si="2"/>
        <v>0</v>
      </c>
      <c r="L34" s="125" t="s">
        <v>871</v>
      </c>
      <c r="M34" s="128">
        <v>0.5</v>
      </c>
      <c r="N34" s="145">
        <f t="shared" si="3"/>
        <v>0.5</v>
      </c>
      <c r="O34" s="314" t="s">
        <v>1130</v>
      </c>
      <c r="P34" s="128">
        <v>0.5</v>
      </c>
      <c r="Q34" s="145">
        <f t="shared" si="1"/>
        <v>1</v>
      </c>
      <c r="R34" s="314" t="s">
        <v>1210</v>
      </c>
    </row>
    <row r="35" spans="1:18" s="60" customFormat="1" ht="132">
      <c r="A35" s="68">
        <v>31</v>
      </c>
      <c r="B35" s="63" t="s">
        <v>500</v>
      </c>
      <c r="C35" s="69" t="s">
        <v>501</v>
      </c>
      <c r="D35" s="127" t="s">
        <v>502</v>
      </c>
      <c r="E35" s="121" t="s">
        <v>555</v>
      </c>
      <c r="F35" s="121" t="s">
        <v>556</v>
      </c>
      <c r="G35" s="125">
        <v>0</v>
      </c>
      <c r="H35" s="145">
        <v>0</v>
      </c>
      <c r="I35" s="119" t="s">
        <v>1157</v>
      </c>
      <c r="J35" s="120">
        <v>0</v>
      </c>
      <c r="K35" s="145">
        <f t="shared" si="2"/>
        <v>0</v>
      </c>
      <c r="L35" s="119" t="s">
        <v>1157</v>
      </c>
      <c r="M35" s="128">
        <v>0.5</v>
      </c>
      <c r="N35" s="145">
        <f t="shared" si="3"/>
        <v>0.5</v>
      </c>
      <c r="O35" s="314" t="s">
        <v>1071</v>
      </c>
      <c r="P35" s="128">
        <v>0.5</v>
      </c>
      <c r="Q35" s="145">
        <f t="shared" si="1"/>
        <v>1</v>
      </c>
      <c r="R35" s="317" t="s">
        <v>1229</v>
      </c>
    </row>
    <row r="36" spans="1:18" s="60" customFormat="1" ht="60">
      <c r="A36" s="68">
        <v>32</v>
      </c>
      <c r="B36" s="63" t="s">
        <v>503</v>
      </c>
      <c r="C36" s="69" t="s">
        <v>504</v>
      </c>
      <c r="D36" s="127" t="s">
        <v>295</v>
      </c>
      <c r="E36" s="121" t="s">
        <v>557</v>
      </c>
      <c r="F36" s="121" t="s">
        <v>558</v>
      </c>
      <c r="G36" s="128">
        <v>0</v>
      </c>
      <c r="H36" s="146">
        <v>0</v>
      </c>
      <c r="I36" s="119" t="s">
        <v>877</v>
      </c>
      <c r="J36" s="120">
        <v>0</v>
      </c>
      <c r="K36" s="145">
        <f t="shared" si="2"/>
        <v>0</v>
      </c>
      <c r="L36" s="125" t="s">
        <v>871</v>
      </c>
      <c r="M36" s="128">
        <v>0.5</v>
      </c>
      <c r="N36" s="145">
        <f t="shared" si="3"/>
        <v>0.5</v>
      </c>
      <c r="O36" s="314" t="s">
        <v>1158</v>
      </c>
      <c r="P36" s="128">
        <v>0.5</v>
      </c>
      <c r="Q36" s="145">
        <f t="shared" si="1"/>
        <v>1</v>
      </c>
      <c r="R36" s="314" t="s">
        <v>1211</v>
      </c>
    </row>
    <row r="37" spans="1:18" s="60" customFormat="1" ht="43.15" customHeight="1">
      <c r="A37" s="68">
        <v>33</v>
      </c>
      <c r="B37" s="63" t="s">
        <v>505</v>
      </c>
      <c r="C37" s="69" t="s">
        <v>506</v>
      </c>
      <c r="D37" s="127" t="s">
        <v>461</v>
      </c>
      <c r="E37" s="121" t="s">
        <v>557</v>
      </c>
      <c r="F37" s="121" t="s">
        <v>558</v>
      </c>
      <c r="G37" s="120">
        <v>0</v>
      </c>
      <c r="H37" s="147">
        <v>0</v>
      </c>
      <c r="I37" s="119" t="s">
        <v>877</v>
      </c>
      <c r="J37" s="255">
        <v>0</v>
      </c>
      <c r="K37" s="145">
        <f t="shared" si="2"/>
        <v>0</v>
      </c>
      <c r="L37" s="119" t="s">
        <v>877</v>
      </c>
      <c r="M37" s="128">
        <v>0.7</v>
      </c>
      <c r="N37" s="145">
        <f t="shared" si="3"/>
        <v>0.7</v>
      </c>
      <c r="O37" s="314" t="s">
        <v>1072</v>
      </c>
      <c r="P37" s="128">
        <v>0.3</v>
      </c>
      <c r="Q37" s="145">
        <f t="shared" si="1"/>
        <v>1</v>
      </c>
      <c r="R37" s="314" t="s">
        <v>1212</v>
      </c>
    </row>
    <row r="38" spans="1:18" s="60" customFormat="1" ht="60">
      <c r="A38" s="68">
        <v>34</v>
      </c>
      <c r="B38" s="63" t="s">
        <v>507</v>
      </c>
      <c r="C38" s="69" t="s">
        <v>508</v>
      </c>
      <c r="D38" s="127" t="s">
        <v>509</v>
      </c>
      <c r="E38" s="121" t="s">
        <v>557</v>
      </c>
      <c r="F38" s="121" t="s">
        <v>558</v>
      </c>
      <c r="G38" s="120">
        <v>0</v>
      </c>
      <c r="H38" s="147">
        <v>0</v>
      </c>
      <c r="I38" s="119" t="s">
        <v>877</v>
      </c>
      <c r="J38" s="255">
        <v>0</v>
      </c>
      <c r="K38" s="145">
        <f t="shared" si="2"/>
        <v>0</v>
      </c>
      <c r="L38" s="119" t="s">
        <v>877</v>
      </c>
      <c r="M38" s="128">
        <v>0.5</v>
      </c>
      <c r="N38" s="145">
        <f t="shared" si="3"/>
        <v>0.5</v>
      </c>
      <c r="O38" s="313" t="s">
        <v>1131</v>
      </c>
      <c r="P38" s="128">
        <v>0.5</v>
      </c>
      <c r="Q38" s="145">
        <f t="shared" si="1"/>
        <v>1</v>
      </c>
      <c r="R38" s="313" t="s">
        <v>1213</v>
      </c>
    </row>
    <row r="39" spans="1:18" s="60" customFormat="1" ht="72">
      <c r="A39" s="68">
        <v>35</v>
      </c>
      <c r="B39" s="63" t="s">
        <v>510</v>
      </c>
      <c r="C39" s="69" t="s">
        <v>511</v>
      </c>
      <c r="D39" s="127" t="s">
        <v>461</v>
      </c>
      <c r="E39" s="121" t="s">
        <v>557</v>
      </c>
      <c r="F39" s="121" t="s">
        <v>558</v>
      </c>
      <c r="G39" s="120">
        <v>0.25</v>
      </c>
      <c r="H39" s="147">
        <v>0.25</v>
      </c>
      <c r="I39" s="120" t="s">
        <v>823</v>
      </c>
      <c r="J39" s="255">
        <v>0.25</v>
      </c>
      <c r="K39" s="147">
        <f t="shared" si="2"/>
        <v>0.5</v>
      </c>
      <c r="L39" s="120" t="s">
        <v>1159</v>
      </c>
      <c r="M39" s="128">
        <v>0.5</v>
      </c>
      <c r="N39" s="147">
        <f t="shared" si="3"/>
        <v>1</v>
      </c>
      <c r="O39" s="313" t="s">
        <v>1073</v>
      </c>
      <c r="P39" s="128">
        <v>0</v>
      </c>
      <c r="Q39" s="147">
        <f t="shared" si="1"/>
        <v>1</v>
      </c>
      <c r="R39" s="313" t="s">
        <v>1214</v>
      </c>
    </row>
    <row r="40" spans="1:18" s="60" customFormat="1" ht="60">
      <c r="A40" s="68">
        <v>36</v>
      </c>
      <c r="B40" s="63" t="s">
        <v>512</v>
      </c>
      <c r="C40" s="69" t="s">
        <v>513</v>
      </c>
      <c r="D40" s="127" t="s">
        <v>461</v>
      </c>
      <c r="E40" s="121" t="s">
        <v>559</v>
      </c>
      <c r="F40" s="121" t="s">
        <v>560</v>
      </c>
      <c r="G40" s="125">
        <v>0</v>
      </c>
      <c r="H40" s="145">
        <v>0</v>
      </c>
      <c r="I40" s="125" t="s">
        <v>877</v>
      </c>
      <c r="J40" s="255">
        <v>0</v>
      </c>
      <c r="K40" s="147">
        <f t="shared" si="2"/>
        <v>0</v>
      </c>
      <c r="L40" s="125" t="s">
        <v>877</v>
      </c>
      <c r="M40" s="128">
        <v>0.5</v>
      </c>
      <c r="N40" s="147">
        <f t="shared" si="3"/>
        <v>0.5</v>
      </c>
      <c r="O40" s="313" t="s">
        <v>1160</v>
      </c>
      <c r="P40" s="128">
        <v>0.5</v>
      </c>
      <c r="Q40" s="147">
        <f t="shared" si="1"/>
        <v>1</v>
      </c>
      <c r="R40" s="313" t="s">
        <v>1185</v>
      </c>
    </row>
    <row r="41" spans="1:18" s="60" customFormat="1" ht="96">
      <c r="A41" s="68">
        <v>37</v>
      </c>
      <c r="B41" s="63" t="s">
        <v>514</v>
      </c>
      <c r="C41" s="69" t="s">
        <v>824</v>
      </c>
      <c r="D41" s="127" t="s">
        <v>440</v>
      </c>
      <c r="E41" s="121" t="s">
        <v>559</v>
      </c>
      <c r="F41" s="121" t="s">
        <v>561</v>
      </c>
      <c r="G41" s="128">
        <v>0</v>
      </c>
      <c r="H41" s="146">
        <v>0</v>
      </c>
      <c r="I41" s="119" t="s">
        <v>1161</v>
      </c>
      <c r="J41" s="255">
        <v>0</v>
      </c>
      <c r="K41" s="146">
        <f t="shared" si="2"/>
        <v>0</v>
      </c>
      <c r="L41" s="119" t="s">
        <v>871</v>
      </c>
      <c r="M41" s="255">
        <v>0.5</v>
      </c>
      <c r="N41" s="146">
        <f t="shared" si="3"/>
        <v>0.5</v>
      </c>
      <c r="O41" s="313" t="s">
        <v>1162</v>
      </c>
      <c r="P41" s="255">
        <v>0.5</v>
      </c>
      <c r="Q41" s="146">
        <f t="shared" si="1"/>
        <v>1</v>
      </c>
      <c r="R41" s="313" t="s">
        <v>1215</v>
      </c>
    </row>
    <row r="42" spans="1:18" s="60" customFormat="1" ht="84">
      <c r="A42" s="68">
        <v>38</v>
      </c>
      <c r="B42" s="63" t="s">
        <v>515</v>
      </c>
      <c r="C42" s="69" t="s">
        <v>825</v>
      </c>
      <c r="D42" s="127" t="s">
        <v>440</v>
      </c>
      <c r="E42" s="121" t="s">
        <v>559</v>
      </c>
      <c r="F42" s="121" t="s">
        <v>561</v>
      </c>
      <c r="G42" s="128">
        <v>0</v>
      </c>
      <c r="H42" s="146">
        <v>0</v>
      </c>
      <c r="I42" s="119" t="s">
        <v>1163</v>
      </c>
      <c r="J42" s="120">
        <v>0</v>
      </c>
      <c r="K42" s="146">
        <f t="shared" si="2"/>
        <v>0</v>
      </c>
      <c r="L42" s="125" t="s">
        <v>871</v>
      </c>
      <c r="M42" s="255">
        <v>1</v>
      </c>
      <c r="N42" s="146">
        <f t="shared" si="3"/>
        <v>1</v>
      </c>
      <c r="O42" s="313" t="s">
        <v>1132</v>
      </c>
      <c r="P42" s="255">
        <v>0</v>
      </c>
      <c r="Q42" s="146">
        <f t="shared" si="1"/>
        <v>1</v>
      </c>
      <c r="R42" s="313" t="s">
        <v>1216</v>
      </c>
    </row>
    <row r="43" spans="1:18" s="60" customFormat="1" ht="108">
      <c r="A43" s="68">
        <v>39</v>
      </c>
      <c r="B43" s="63" t="s">
        <v>516</v>
      </c>
      <c r="C43" s="69" t="s">
        <v>826</v>
      </c>
      <c r="D43" s="127" t="s">
        <v>481</v>
      </c>
      <c r="E43" s="121" t="s">
        <v>559</v>
      </c>
      <c r="F43" s="121" t="s">
        <v>561</v>
      </c>
      <c r="G43" s="128">
        <v>0</v>
      </c>
      <c r="H43" s="146">
        <v>0</v>
      </c>
      <c r="I43" s="119" t="s">
        <v>1164</v>
      </c>
      <c r="J43" s="120">
        <v>0</v>
      </c>
      <c r="K43" s="146">
        <f t="shared" si="2"/>
        <v>0</v>
      </c>
      <c r="L43" s="125" t="s">
        <v>871</v>
      </c>
      <c r="M43" s="128">
        <v>0.75</v>
      </c>
      <c r="N43" s="146">
        <f t="shared" si="3"/>
        <v>0.75</v>
      </c>
      <c r="O43" s="313" t="s">
        <v>1074</v>
      </c>
      <c r="P43" s="128">
        <v>0.25</v>
      </c>
      <c r="Q43" s="146">
        <f t="shared" si="1"/>
        <v>1</v>
      </c>
      <c r="R43" s="313" t="s">
        <v>1217</v>
      </c>
    </row>
    <row r="44" spans="1:18" s="60" customFormat="1" ht="72">
      <c r="A44" s="68">
        <v>40</v>
      </c>
      <c r="B44" s="63" t="s">
        <v>517</v>
      </c>
      <c r="C44" s="69" t="s">
        <v>518</v>
      </c>
      <c r="D44" s="127" t="s">
        <v>290</v>
      </c>
      <c r="E44" s="121" t="s">
        <v>559</v>
      </c>
      <c r="F44" s="121" t="s">
        <v>561</v>
      </c>
      <c r="G44" s="128">
        <v>0</v>
      </c>
      <c r="H44" s="146">
        <v>0</v>
      </c>
      <c r="I44" s="119" t="s">
        <v>891</v>
      </c>
      <c r="J44" s="281">
        <v>0.5</v>
      </c>
      <c r="K44" s="146">
        <f t="shared" si="2"/>
        <v>0.5</v>
      </c>
      <c r="L44" s="125" t="s">
        <v>1075</v>
      </c>
      <c r="M44" s="280">
        <v>0.5</v>
      </c>
      <c r="N44" s="146">
        <f t="shared" si="3"/>
        <v>1</v>
      </c>
      <c r="O44" s="313" t="s">
        <v>1075</v>
      </c>
      <c r="P44" s="280">
        <v>0</v>
      </c>
      <c r="Q44" s="146">
        <f t="shared" si="1"/>
        <v>1</v>
      </c>
      <c r="R44" s="313" t="s">
        <v>1218</v>
      </c>
    </row>
    <row r="45" spans="1:18" s="60" customFormat="1" ht="108">
      <c r="A45" s="68">
        <v>41</v>
      </c>
      <c r="B45" s="63" t="s">
        <v>519</v>
      </c>
      <c r="C45" s="69" t="s">
        <v>518</v>
      </c>
      <c r="D45" s="127" t="s">
        <v>290</v>
      </c>
      <c r="E45" s="121" t="s">
        <v>559</v>
      </c>
      <c r="F45" s="121" t="s">
        <v>561</v>
      </c>
      <c r="G45" s="128">
        <v>0</v>
      </c>
      <c r="H45" s="146">
        <v>0</v>
      </c>
      <c r="I45" s="119" t="s">
        <v>1165</v>
      </c>
      <c r="J45" s="255">
        <v>0</v>
      </c>
      <c r="K45" s="146">
        <f t="shared" si="2"/>
        <v>0</v>
      </c>
      <c r="L45" s="119" t="s">
        <v>1165</v>
      </c>
      <c r="M45" s="255">
        <v>0.5</v>
      </c>
      <c r="N45" s="146">
        <f t="shared" si="3"/>
        <v>0.5</v>
      </c>
      <c r="O45" s="313" t="s">
        <v>1166</v>
      </c>
      <c r="P45" s="255">
        <v>0.5</v>
      </c>
      <c r="Q45" s="146">
        <f t="shared" si="1"/>
        <v>1</v>
      </c>
      <c r="R45" s="313" t="s">
        <v>1219</v>
      </c>
    </row>
    <row r="46" spans="1:18" s="60" customFormat="1" ht="84.75" thickBot="1">
      <c r="A46" s="155">
        <v>42</v>
      </c>
      <c r="B46" s="156" t="s">
        <v>520</v>
      </c>
      <c r="C46" s="157" t="s">
        <v>518</v>
      </c>
      <c r="D46" s="158" t="s">
        <v>290</v>
      </c>
      <c r="E46" s="159" t="s">
        <v>559</v>
      </c>
      <c r="F46" s="159" t="s">
        <v>561</v>
      </c>
      <c r="G46" s="148">
        <v>0</v>
      </c>
      <c r="H46" s="149">
        <v>0</v>
      </c>
      <c r="I46" s="150" t="s">
        <v>878</v>
      </c>
      <c r="J46" s="67">
        <v>0</v>
      </c>
      <c r="K46" s="146">
        <f t="shared" si="2"/>
        <v>0</v>
      </c>
      <c r="L46" s="150" t="s">
        <v>878</v>
      </c>
      <c r="M46" s="273">
        <v>0.5</v>
      </c>
      <c r="N46" s="299">
        <f t="shared" si="3"/>
        <v>0.5</v>
      </c>
      <c r="O46" s="313" t="s">
        <v>1133</v>
      </c>
      <c r="P46" s="273">
        <v>0.5</v>
      </c>
      <c r="Q46" s="299">
        <f t="shared" si="1"/>
        <v>1</v>
      </c>
      <c r="R46" s="313" t="s">
        <v>1219</v>
      </c>
    </row>
    <row r="47" spans="1:18" ht="16.5" thickBot="1">
      <c r="A47" s="151"/>
      <c r="B47" s="152"/>
      <c r="C47" s="152"/>
      <c r="D47" s="152"/>
      <c r="E47" s="152"/>
      <c r="F47" s="160" t="s">
        <v>922</v>
      </c>
      <c r="G47" s="151"/>
      <c r="H47" s="161">
        <f>SUM(H5:H46)/42</f>
        <v>8.5714285714285701E-2</v>
      </c>
      <c r="I47" s="152"/>
      <c r="J47" s="152"/>
      <c r="K47" s="161">
        <f>SUM(K5:K46)/42</f>
        <v>0.12142857142857141</v>
      </c>
      <c r="L47" s="152"/>
      <c r="M47" s="152"/>
      <c r="N47" s="161">
        <f>SUM(N5:N46)/40</f>
        <v>0.67625000000000002</v>
      </c>
      <c r="O47" s="277"/>
      <c r="P47" s="152"/>
      <c r="Q47" s="161">
        <f>SUM(Q5:Q46)/40</f>
        <v>1</v>
      </c>
      <c r="R47" s="153"/>
    </row>
    <row r="48" spans="1:18">
      <c r="A48" t="s">
        <v>562</v>
      </c>
    </row>
  </sheetData>
  <sheetProtection algorithmName="SHA-512" hashValue="42zGWwrHsLrOhNZrfo1wGdiUu9MINdamsa/LVXE+gzjIH1pjNF1OOu7zG1KMKrVUr/7cXzIYuD4cqH2LRWRWIQ==" saltValue="0iLCsNT+QLRAAsLVHIZ1zw==" spinCount="100000" sheet="1" objects="1" scenarios="1"/>
  <autoFilter ref="A3:R48" xr:uid="{00000000-0001-0000-0400-000000000000}">
    <filterColumn colId="4" showButton="0"/>
  </autoFilter>
  <mergeCells count="20">
    <mergeCell ref="K3:K4"/>
    <mergeCell ref="A1:R1"/>
    <mergeCell ref="A2:F2"/>
    <mergeCell ref="G2:R2"/>
    <mergeCell ref="A3:A4"/>
    <mergeCell ref="B3:B4"/>
    <mergeCell ref="C3:C4"/>
    <mergeCell ref="D3:D4"/>
    <mergeCell ref="E3:F3"/>
    <mergeCell ref="G3:G4"/>
    <mergeCell ref="I3:I4"/>
    <mergeCell ref="H3:H4"/>
    <mergeCell ref="L3:L4"/>
    <mergeCell ref="J3:J4"/>
    <mergeCell ref="O3:O4"/>
    <mergeCell ref="N3:N4"/>
    <mergeCell ref="Q3:Q4"/>
    <mergeCell ref="M3:M4"/>
    <mergeCell ref="P3:P4"/>
    <mergeCell ref="R3:R4"/>
  </mergeCells>
  <phoneticPr fontId="56"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W40"/>
  <sheetViews>
    <sheetView topLeftCell="A7" zoomScale="93" zoomScaleNormal="93" workbookViewId="0">
      <selection activeCell="U36" sqref="U36:U38"/>
    </sheetView>
  </sheetViews>
  <sheetFormatPr baseColWidth="10" defaultRowHeight="15.75"/>
  <cols>
    <col min="11" max="12" width="13.5" customWidth="1"/>
    <col min="13" max="13" width="20.25" customWidth="1"/>
    <col min="14" max="14" width="13.75" customWidth="1"/>
    <col min="15" max="15" width="13.5" customWidth="1"/>
    <col min="16" max="16" width="35.25" customWidth="1"/>
    <col min="17" max="17" width="12.75" customWidth="1"/>
    <col min="18" max="18" width="13.5" customWidth="1"/>
    <col min="19" max="19" width="40.625" customWidth="1"/>
    <col min="20" max="20" width="12.75" customWidth="1"/>
    <col min="21" max="21" width="16" customWidth="1"/>
    <col min="22" max="22" width="21" customWidth="1"/>
  </cols>
  <sheetData>
    <row r="1" spans="1:23" s="71" customFormat="1" ht="43.15" customHeight="1">
      <c r="A1" s="612" t="s">
        <v>656</v>
      </c>
      <c r="B1" s="612"/>
      <c r="C1" s="612"/>
      <c r="D1" s="612"/>
      <c r="E1" s="612"/>
      <c r="F1" s="612"/>
      <c r="G1" s="612"/>
      <c r="H1" s="612"/>
      <c r="I1" s="612"/>
      <c r="J1" s="612"/>
      <c r="K1" s="612"/>
      <c r="L1" s="612"/>
      <c r="M1" s="612"/>
      <c r="N1" s="612"/>
      <c r="O1" s="612"/>
      <c r="P1" s="612"/>
      <c r="Q1" s="612"/>
      <c r="R1" s="612"/>
      <c r="S1" s="612"/>
      <c r="T1" s="612"/>
      <c r="U1" s="612"/>
      <c r="V1" s="612"/>
      <c r="W1" s="70"/>
    </row>
    <row r="2" spans="1:23" s="73" customFormat="1" ht="28.15" customHeight="1">
      <c r="A2" s="613" t="s">
        <v>563</v>
      </c>
      <c r="B2" s="614"/>
      <c r="C2" s="614"/>
      <c r="D2" s="614"/>
      <c r="E2" s="614"/>
      <c r="F2" s="614"/>
      <c r="G2" s="614"/>
      <c r="H2" s="614"/>
      <c r="I2" s="614"/>
      <c r="J2" s="615"/>
      <c r="K2" s="616"/>
      <c r="L2" s="617"/>
      <c r="M2" s="617"/>
      <c r="N2" s="617"/>
      <c r="O2" s="617"/>
      <c r="P2" s="617"/>
      <c r="Q2" s="617"/>
      <c r="R2" s="617"/>
      <c r="S2" s="617"/>
      <c r="T2" s="617"/>
      <c r="U2" s="617"/>
      <c r="V2" s="618"/>
      <c r="W2" s="72"/>
    </row>
    <row r="3" spans="1:23" s="78" customFormat="1" ht="16.149999999999999" customHeight="1">
      <c r="A3" s="619" t="s">
        <v>564</v>
      </c>
      <c r="B3" s="619" t="s">
        <v>426</v>
      </c>
      <c r="C3" s="619" t="s">
        <v>427</v>
      </c>
      <c r="D3" s="619" t="s">
        <v>565</v>
      </c>
      <c r="E3" s="619" t="s">
        <v>566</v>
      </c>
      <c r="F3" s="619" t="s">
        <v>567</v>
      </c>
      <c r="G3" s="619" t="s">
        <v>0</v>
      </c>
      <c r="H3" s="619" t="s">
        <v>568</v>
      </c>
      <c r="I3" s="619"/>
      <c r="J3" s="619"/>
      <c r="K3" s="626" t="s">
        <v>925</v>
      </c>
      <c r="L3" s="622" t="s">
        <v>973</v>
      </c>
      <c r="M3" s="620" t="s">
        <v>434</v>
      </c>
      <c r="N3" s="628" t="s">
        <v>933</v>
      </c>
      <c r="O3" s="622" t="s">
        <v>974</v>
      </c>
      <c r="P3" s="624" t="s">
        <v>972</v>
      </c>
      <c r="Q3" s="628" t="s">
        <v>934</v>
      </c>
      <c r="R3" s="622" t="s">
        <v>1053</v>
      </c>
      <c r="S3" s="631" t="s">
        <v>956</v>
      </c>
      <c r="T3" s="628" t="s">
        <v>1169</v>
      </c>
      <c r="U3" s="622" t="s">
        <v>1170</v>
      </c>
      <c r="V3" s="629" t="s">
        <v>935</v>
      </c>
      <c r="W3" s="77"/>
    </row>
    <row r="4" spans="1:23" s="78" customFormat="1" ht="18" customHeight="1">
      <c r="A4" s="619"/>
      <c r="B4" s="619"/>
      <c r="C4" s="619"/>
      <c r="D4" s="619"/>
      <c r="E4" s="619"/>
      <c r="F4" s="619"/>
      <c r="G4" s="619"/>
      <c r="H4" s="76" t="s">
        <v>569</v>
      </c>
      <c r="I4" s="79" t="s">
        <v>570</v>
      </c>
      <c r="J4" s="79" t="s">
        <v>571</v>
      </c>
      <c r="K4" s="627"/>
      <c r="L4" s="623"/>
      <c r="M4" s="621"/>
      <c r="N4" s="625"/>
      <c r="O4" s="623"/>
      <c r="P4" s="625"/>
      <c r="Q4" s="625"/>
      <c r="R4" s="623"/>
      <c r="S4" s="632"/>
      <c r="T4" s="625"/>
      <c r="U4" s="623"/>
      <c r="V4" s="630"/>
    </row>
    <row r="5" spans="1:23" s="74" customFormat="1" ht="31.5" customHeight="1">
      <c r="A5" s="597">
        <v>1</v>
      </c>
      <c r="B5" s="600" t="s">
        <v>572</v>
      </c>
      <c r="C5" s="600" t="s">
        <v>573</v>
      </c>
      <c r="D5" s="602" t="s">
        <v>574</v>
      </c>
      <c r="E5" s="602" t="s">
        <v>575</v>
      </c>
      <c r="F5" s="602" t="s">
        <v>576</v>
      </c>
      <c r="G5" s="636" t="s">
        <v>577</v>
      </c>
      <c r="H5" s="638" t="s">
        <v>578</v>
      </c>
      <c r="I5" s="639">
        <v>44942</v>
      </c>
      <c r="J5" s="589">
        <v>45289</v>
      </c>
      <c r="K5" s="577">
        <v>0.25</v>
      </c>
      <c r="L5" s="568">
        <v>0.25</v>
      </c>
      <c r="M5" s="580" t="s">
        <v>868</v>
      </c>
      <c r="N5" s="591">
        <v>0.25</v>
      </c>
      <c r="O5" s="568">
        <f>(L5+N5)</f>
        <v>0.5</v>
      </c>
      <c r="P5" s="580" t="s">
        <v>868</v>
      </c>
      <c r="Q5" s="580">
        <v>0.25</v>
      </c>
      <c r="R5" s="568">
        <f>(O5+Q5)</f>
        <v>0.75</v>
      </c>
      <c r="S5" s="571" t="s">
        <v>868</v>
      </c>
      <c r="T5" s="580">
        <v>0.25</v>
      </c>
      <c r="U5" s="568">
        <f>(R5+T5)</f>
        <v>1</v>
      </c>
      <c r="V5" s="586" t="s">
        <v>1168</v>
      </c>
    </row>
    <row r="6" spans="1:23" s="74" customFormat="1" ht="42" customHeight="1">
      <c r="A6" s="598"/>
      <c r="B6" s="600"/>
      <c r="C6" s="600"/>
      <c r="D6" s="602"/>
      <c r="E6" s="602"/>
      <c r="F6" s="602"/>
      <c r="G6" s="637"/>
      <c r="H6" s="638"/>
      <c r="I6" s="639"/>
      <c r="J6" s="590"/>
      <c r="K6" s="578"/>
      <c r="L6" s="569"/>
      <c r="M6" s="581"/>
      <c r="N6" s="592"/>
      <c r="O6" s="569"/>
      <c r="P6" s="581"/>
      <c r="Q6" s="581"/>
      <c r="R6" s="569"/>
      <c r="S6" s="572"/>
      <c r="T6" s="581"/>
      <c r="U6" s="569"/>
      <c r="V6" s="587"/>
    </row>
    <row r="7" spans="1:23" s="74" customFormat="1" ht="200.25" customHeight="1">
      <c r="A7" s="598"/>
      <c r="B7" s="601"/>
      <c r="C7" s="601"/>
      <c r="D7" s="603"/>
      <c r="E7" s="603"/>
      <c r="F7" s="603"/>
      <c r="G7" s="82" t="s">
        <v>579</v>
      </c>
      <c r="H7" s="589"/>
      <c r="I7" s="640"/>
      <c r="J7" s="590"/>
      <c r="K7" s="578"/>
      <c r="L7" s="569"/>
      <c r="M7" s="582"/>
      <c r="N7" s="592"/>
      <c r="O7" s="569"/>
      <c r="P7" s="582"/>
      <c r="Q7" s="582"/>
      <c r="R7" s="569"/>
      <c r="S7" s="573"/>
      <c r="T7" s="582"/>
      <c r="U7" s="569"/>
      <c r="V7" s="588"/>
    </row>
    <row r="8" spans="1:23" s="74" customFormat="1" ht="37.9" customHeight="1">
      <c r="A8" s="598"/>
      <c r="B8" s="608" t="s">
        <v>580</v>
      </c>
      <c r="C8" s="610" t="s">
        <v>581</v>
      </c>
      <c r="D8" s="611" t="s">
        <v>582</v>
      </c>
      <c r="E8" s="611" t="s">
        <v>583</v>
      </c>
      <c r="F8" s="611" t="s">
        <v>584</v>
      </c>
      <c r="G8" s="83" t="s">
        <v>585</v>
      </c>
      <c r="H8" s="590" t="s">
        <v>586</v>
      </c>
      <c r="I8" s="590">
        <v>44957</v>
      </c>
      <c r="J8" s="590">
        <v>44957</v>
      </c>
      <c r="K8" s="577">
        <v>1</v>
      </c>
      <c r="L8" s="568">
        <v>1</v>
      </c>
      <c r="M8" s="591" t="s">
        <v>858</v>
      </c>
      <c r="N8" s="591">
        <v>1</v>
      </c>
      <c r="O8" s="568">
        <f>(L8+N8)/2</f>
        <v>1</v>
      </c>
      <c r="P8" s="594" t="s">
        <v>975</v>
      </c>
      <c r="Q8" s="574">
        <v>0</v>
      </c>
      <c r="R8" s="568">
        <f>O8</f>
        <v>1</v>
      </c>
      <c r="S8" s="574" t="s">
        <v>1054</v>
      </c>
      <c r="T8" s="574">
        <v>1</v>
      </c>
      <c r="U8" s="568">
        <f>(T8+R8)/2</f>
        <v>1</v>
      </c>
      <c r="V8" s="583" t="s">
        <v>1171</v>
      </c>
    </row>
    <row r="9" spans="1:23" s="74" customFormat="1" ht="22.5">
      <c r="A9" s="598"/>
      <c r="B9" s="609"/>
      <c r="C9" s="610"/>
      <c r="D9" s="611"/>
      <c r="E9" s="611"/>
      <c r="F9" s="611"/>
      <c r="G9" s="83" t="s">
        <v>587</v>
      </c>
      <c r="H9" s="590"/>
      <c r="I9" s="590"/>
      <c r="J9" s="590"/>
      <c r="K9" s="578"/>
      <c r="L9" s="569"/>
      <c r="M9" s="592"/>
      <c r="N9" s="592"/>
      <c r="O9" s="569"/>
      <c r="P9" s="595"/>
      <c r="Q9" s="575"/>
      <c r="R9" s="569"/>
      <c r="S9" s="575"/>
      <c r="T9" s="575"/>
      <c r="U9" s="569"/>
      <c r="V9" s="584"/>
    </row>
    <row r="10" spans="1:23" s="74" customFormat="1" ht="33" customHeight="1">
      <c r="A10" s="598"/>
      <c r="B10" s="609"/>
      <c r="C10" s="610"/>
      <c r="D10" s="611"/>
      <c r="E10" s="611"/>
      <c r="F10" s="611"/>
      <c r="G10" s="83" t="s">
        <v>588</v>
      </c>
      <c r="H10" s="590"/>
      <c r="I10" s="590"/>
      <c r="J10" s="590"/>
      <c r="K10" s="578"/>
      <c r="L10" s="569"/>
      <c r="M10" s="592"/>
      <c r="N10" s="592"/>
      <c r="O10" s="569"/>
      <c r="P10" s="595"/>
      <c r="Q10" s="575"/>
      <c r="R10" s="569"/>
      <c r="S10" s="575"/>
      <c r="T10" s="575"/>
      <c r="U10" s="569"/>
      <c r="V10" s="584"/>
    </row>
    <row r="11" spans="1:23" s="74" customFormat="1" ht="111" customHeight="1">
      <c r="A11" s="598"/>
      <c r="B11" s="609"/>
      <c r="C11" s="610"/>
      <c r="D11" s="611"/>
      <c r="E11" s="611"/>
      <c r="F11" s="611"/>
      <c r="G11" s="82" t="s">
        <v>579</v>
      </c>
      <c r="H11" s="590"/>
      <c r="I11" s="590"/>
      <c r="J11" s="590"/>
      <c r="K11" s="578"/>
      <c r="L11" s="569"/>
      <c r="M11" s="593"/>
      <c r="N11" s="593"/>
      <c r="O11" s="569"/>
      <c r="P11" s="596"/>
      <c r="Q11" s="576"/>
      <c r="R11" s="569"/>
      <c r="S11" s="576"/>
      <c r="T11" s="576"/>
      <c r="U11" s="569"/>
      <c r="V11" s="585"/>
    </row>
    <row r="12" spans="1:23" s="74" customFormat="1" ht="33" customHeight="1">
      <c r="A12" s="598"/>
      <c r="B12" s="604" t="s">
        <v>589</v>
      </c>
      <c r="C12" s="606" t="s">
        <v>590</v>
      </c>
      <c r="D12" s="607" t="s">
        <v>591</v>
      </c>
      <c r="E12" s="607" t="s">
        <v>592</v>
      </c>
      <c r="F12" s="607" t="s">
        <v>593</v>
      </c>
      <c r="G12" s="83" t="s">
        <v>588</v>
      </c>
      <c r="H12" s="645" t="s">
        <v>578</v>
      </c>
      <c r="I12" s="641">
        <v>44931</v>
      </c>
      <c r="J12" s="641">
        <v>45289</v>
      </c>
      <c r="K12" s="577">
        <v>1</v>
      </c>
      <c r="L12" s="568">
        <v>1</v>
      </c>
      <c r="M12" s="580" t="s">
        <v>859</v>
      </c>
      <c r="N12" s="591">
        <v>1</v>
      </c>
      <c r="O12" s="568">
        <f>(L12+N12)/2</f>
        <v>1</v>
      </c>
      <c r="P12" s="580" t="s">
        <v>975</v>
      </c>
      <c r="Q12" s="580">
        <v>0</v>
      </c>
      <c r="R12" s="568">
        <f>O12</f>
        <v>1</v>
      </c>
      <c r="S12" s="571" t="s">
        <v>1054</v>
      </c>
      <c r="T12" s="580">
        <v>1</v>
      </c>
      <c r="U12" s="568">
        <f>(R12+T12)/2</f>
        <v>1</v>
      </c>
      <c r="V12" s="669" t="s">
        <v>1171</v>
      </c>
    </row>
    <row r="13" spans="1:23" s="74" customFormat="1" ht="97.5" customHeight="1">
      <c r="A13" s="598"/>
      <c r="B13" s="605"/>
      <c r="C13" s="601"/>
      <c r="D13" s="603"/>
      <c r="E13" s="603"/>
      <c r="F13" s="603"/>
      <c r="G13" s="83" t="s">
        <v>594</v>
      </c>
      <c r="H13" s="646"/>
      <c r="I13" s="589"/>
      <c r="J13" s="589"/>
      <c r="K13" s="578"/>
      <c r="L13" s="569"/>
      <c r="M13" s="582"/>
      <c r="N13" s="592"/>
      <c r="O13" s="569"/>
      <c r="P13" s="582"/>
      <c r="Q13" s="582"/>
      <c r="R13" s="569"/>
      <c r="S13" s="573"/>
      <c r="T13" s="582"/>
      <c r="U13" s="569"/>
      <c r="V13" s="670"/>
    </row>
    <row r="14" spans="1:23" s="74" customFormat="1" ht="45" customHeight="1">
      <c r="A14" s="598"/>
      <c r="B14" s="610" t="s">
        <v>595</v>
      </c>
      <c r="C14" s="606" t="s">
        <v>596</v>
      </c>
      <c r="D14" s="607" t="s">
        <v>597</v>
      </c>
      <c r="E14" s="607" t="s">
        <v>598</v>
      </c>
      <c r="F14" s="607" t="s">
        <v>599</v>
      </c>
      <c r="G14" s="83" t="s">
        <v>600</v>
      </c>
      <c r="H14" s="645" t="s">
        <v>578</v>
      </c>
      <c r="I14" s="641">
        <v>44931</v>
      </c>
      <c r="J14" s="641">
        <v>45289</v>
      </c>
      <c r="K14" s="577">
        <v>1</v>
      </c>
      <c r="L14" s="568">
        <v>1</v>
      </c>
      <c r="M14" s="580" t="s">
        <v>860</v>
      </c>
      <c r="N14" s="591">
        <v>1</v>
      </c>
      <c r="O14" s="568">
        <v>1</v>
      </c>
      <c r="P14" s="580" t="s">
        <v>976</v>
      </c>
      <c r="Q14" s="580">
        <v>1</v>
      </c>
      <c r="R14" s="568">
        <f>(K14+N14+Q14)/3</f>
        <v>1</v>
      </c>
      <c r="S14" s="571" t="s">
        <v>1054</v>
      </c>
      <c r="T14" s="580">
        <v>1</v>
      </c>
      <c r="U14" s="568">
        <f>(N14+Q14+T14)/3</f>
        <v>1</v>
      </c>
      <c r="V14" s="662" t="s">
        <v>1171</v>
      </c>
    </row>
    <row r="15" spans="1:23" s="74" customFormat="1" ht="82.5" customHeight="1">
      <c r="A15" s="598"/>
      <c r="B15" s="610"/>
      <c r="C15" s="601"/>
      <c r="D15" s="603"/>
      <c r="E15" s="603"/>
      <c r="F15" s="603"/>
      <c r="G15" s="83" t="s">
        <v>601</v>
      </c>
      <c r="H15" s="646"/>
      <c r="I15" s="589"/>
      <c r="J15" s="589"/>
      <c r="K15" s="578"/>
      <c r="L15" s="569"/>
      <c r="M15" s="582"/>
      <c r="N15" s="592"/>
      <c r="O15" s="569"/>
      <c r="P15" s="582"/>
      <c r="Q15" s="582"/>
      <c r="R15" s="569"/>
      <c r="S15" s="573"/>
      <c r="T15" s="582"/>
      <c r="U15" s="569"/>
      <c r="V15" s="665"/>
    </row>
    <row r="16" spans="1:23" s="74" customFormat="1" ht="58.9" customHeight="1">
      <c r="A16" s="598"/>
      <c r="B16" s="606" t="s">
        <v>602</v>
      </c>
      <c r="C16" s="606" t="s">
        <v>603</v>
      </c>
      <c r="D16" s="607" t="s">
        <v>604</v>
      </c>
      <c r="E16" s="607" t="s">
        <v>605</v>
      </c>
      <c r="F16" s="633" t="s">
        <v>606</v>
      </c>
      <c r="G16" s="83" t="s">
        <v>607</v>
      </c>
      <c r="H16" s="641" t="s">
        <v>586</v>
      </c>
      <c r="I16" s="642">
        <v>44942</v>
      </c>
      <c r="J16" s="641">
        <v>45289</v>
      </c>
      <c r="K16" s="577">
        <v>1</v>
      </c>
      <c r="L16" s="568">
        <v>1</v>
      </c>
      <c r="M16" s="580" t="s">
        <v>861</v>
      </c>
      <c r="N16" s="580">
        <v>1</v>
      </c>
      <c r="O16" s="568">
        <v>1</v>
      </c>
      <c r="P16" s="580" t="s">
        <v>977</v>
      </c>
      <c r="Q16" s="580">
        <v>0</v>
      </c>
      <c r="R16" s="568">
        <f>O16</f>
        <v>1</v>
      </c>
      <c r="S16" s="574" t="s">
        <v>1054</v>
      </c>
      <c r="T16" s="580">
        <v>1</v>
      </c>
      <c r="U16" s="647">
        <f>(R16+T16)/2</f>
        <v>1</v>
      </c>
      <c r="V16" s="662" t="s">
        <v>1172</v>
      </c>
    </row>
    <row r="17" spans="1:22" s="74" customFormat="1" ht="58.9" customHeight="1">
      <c r="A17" s="598"/>
      <c r="B17" s="600"/>
      <c r="C17" s="600"/>
      <c r="D17" s="602"/>
      <c r="E17" s="602"/>
      <c r="F17" s="634"/>
      <c r="G17" s="83" t="s">
        <v>608</v>
      </c>
      <c r="H17" s="638"/>
      <c r="I17" s="643"/>
      <c r="J17" s="638"/>
      <c r="K17" s="578"/>
      <c r="L17" s="569"/>
      <c r="M17" s="581"/>
      <c r="N17" s="581"/>
      <c r="O17" s="569"/>
      <c r="P17" s="581"/>
      <c r="Q17" s="581"/>
      <c r="R17" s="569"/>
      <c r="S17" s="575"/>
      <c r="T17" s="581"/>
      <c r="U17" s="648"/>
      <c r="V17" s="664"/>
    </row>
    <row r="18" spans="1:22" s="74" customFormat="1" ht="58.9" customHeight="1">
      <c r="A18" s="598"/>
      <c r="B18" s="600"/>
      <c r="C18" s="600"/>
      <c r="D18" s="602"/>
      <c r="E18" s="602"/>
      <c r="F18" s="634"/>
      <c r="G18" s="83" t="s">
        <v>609</v>
      </c>
      <c r="H18" s="638"/>
      <c r="I18" s="643"/>
      <c r="J18" s="638"/>
      <c r="K18" s="578"/>
      <c r="L18" s="569"/>
      <c r="M18" s="581"/>
      <c r="N18" s="581"/>
      <c r="O18" s="569"/>
      <c r="P18" s="581"/>
      <c r="Q18" s="581"/>
      <c r="R18" s="569"/>
      <c r="S18" s="575"/>
      <c r="T18" s="581"/>
      <c r="U18" s="648"/>
      <c r="V18" s="664"/>
    </row>
    <row r="19" spans="1:22" s="74" customFormat="1" ht="58.9" customHeight="1">
      <c r="A19" s="599"/>
      <c r="B19" s="601"/>
      <c r="C19" s="601"/>
      <c r="D19" s="603"/>
      <c r="E19" s="603"/>
      <c r="F19" s="635"/>
      <c r="G19" s="83" t="s">
        <v>610</v>
      </c>
      <c r="H19" s="589"/>
      <c r="I19" s="644"/>
      <c r="J19" s="589"/>
      <c r="K19" s="578"/>
      <c r="L19" s="569"/>
      <c r="M19" s="582"/>
      <c r="N19" s="582"/>
      <c r="O19" s="569"/>
      <c r="P19" s="582"/>
      <c r="Q19" s="582"/>
      <c r="R19" s="569"/>
      <c r="S19" s="576"/>
      <c r="T19" s="582"/>
      <c r="U19" s="649"/>
      <c r="V19" s="665"/>
    </row>
    <row r="20" spans="1:22" s="74" customFormat="1" ht="27" customHeight="1">
      <c r="A20" s="650" t="s">
        <v>611</v>
      </c>
      <c r="B20" s="606" t="s">
        <v>612</v>
      </c>
      <c r="C20" s="606" t="s">
        <v>613</v>
      </c>
      <c r="D20" s="607" t="s">
        <v>614</v>
      </c>
      <c r="E20" s="607" t="s">
        <v>615</v>
      </c>
      <c r="F20" s="633" t="s">
        <v>616</v>
      </c>
      <c r="G20" s="83" t="s">
        <v>607</v>
      </c>
      <c r="H20" s="641" t="s">
        <v>586</v>
      </c>
      <c r="I20" s="642">
        <v>44942</v>
      </c>
      <c r="J20" s="641">
        <v>45289</v>
      </c>
      <c r="K20" s="577">
        <v>1</v>
      </c>
      <c r="L20" s="568">
        <v>1</v>
      </c>
      <c r="M20" s="580" t="s">
        <v>978</v>
      </c>
      <c r="N20" s="580">
        <v>1</v>
      </c>
      <c r="O20" s="568">
        <f>(L20+N20)/2</f>
        <v>1</v>
      </c>
      <c r="P20" s="580" t="s">
        <v>979</v>
      </c>
      <c r="Q20" s="580">
        <v>0</v>
      </c>
      <c r="R20" s="568">
        <f>O20</f>
        <v>1</v>
      </c>
      <c r="S20" s="574" t="s">
        <v>1054</v>
      </c>
      <c r="T20" s="580">
        <v>1</v>
      </c>
      <c r="U20" s="568">
        <f>(R20+T20)/2</f>
        <v>1</v>
      </c>
      <c r="V20" s="662" t="s">
        <v>1172</v>
      </c>
    </row>
    <row r="21" spans="1:22" s="74" customFormat="1" ht="29.25" customHeight="1">
      <c r="A21" s="651"/>
      <c r="B21" s="600"/>
      <c r="C21" s="600"/>
      <c r="D21" s="602"/>
      <c r="E21" s="602"/>
      <c r="F21" s="634"/>
      <c r="G21" s="83" t="s">
        <v>608</v>
      </c>
      <c r="H21" s="638"/>
      <c r="I21" s="643"/>
      <c r="J21" s="638"/>
      <c r="K21" s="578"/>
      <c r="L21" s="569"/>
      <c r="M21" s="581"/>
      <c r="N21" s="581"/>
      <c r="O21" s="569"/>
      <c r="P21" s="581"/>
      <c r="Q21" s="581"/>
      <c r="R21" s="569"/>
      <c r="S21" s="575"/>
      <c r="T21" s="581"/>
      <c r="U21" s="569"/>
      <c r="V21" s="664"/>
    </row>
    <row r="22" spans="1:22" s="74" customFormat="1" ht="35.25" customHeight="1">
      <c r="A22" s="651"/>
      <c r="B22" s="600"/>
      <c r="C22" s="600"/>
      <c r="D22" s="602"/>
      <c r="E22" s="602"/>
      <c r="F22" s="634"/>
      <c r="G22" s="83" t="s">
        <v>609</v>
      </c>
      <c r="H22" s="638"/>
      <c r="I22" s="643"/>
      <c r="J22" s="638"/>
      <c r="K22" s="578"/>
      <c r="L22" s="569"/>
      <c r="M22" s="581"/>
      <c r="N22" s="581"/>
      <c r="O22" s="569"/>
      <c r="P22" s="581"/>
      <c r="Q22" s="581"/>
      <c r="R22" s="569"/>
      <c r="S22" s="575"/>
      <c r="T22" s="581"/>
      <c r="U22" s="569"/>
      <c r="V22" s="664"/>
    </row>
    <row r="23" spans="1:22" s="74" customFormat="1" ht="30" customHeight="1">
      <c r="A23" s="651"/>
      <c r="B23" s="601"/>
      <c r="C23" s="601"/>
      <c r="D23" s="603"/>
      <c r="E23" s="603"/>
      <c r="F23" s="635"/>
      <c r="G23" s="83" t="s">
        <v>617</v>
      </c>
      <c r="H23" s="589"/>
      <c r="I23" s="644"/>
      <c r="J23" s="589"/>
      <c r="K23" s="578"/>
      <c r="L23" s="569"/>
      <c r="M23" s="582"/>
      <c r="N23" s="582"/>
      <c r="O23" s="569"/>
      <c r="P23" s="582"/>
      <c r="Q23" s="582"/>
      <c r="R23" s="569"/>
      <c r="S23" s="576"/>
      <c r="T23" s="582"/>
      <c r="U23" s="569"/>
      <c r="V23" s="665"/>
    </row>
    <row r="24" spans="1:22" s="74" customFormat="1" ht="58.9" customHeight="1">
      <c r="A24" s="651"/>
      <c r="B24" s="606" t="s">
        <v>618</v>
      </c>
      <c r="C24" s="606" t="s">
        <v>619</v>
      </c>
      <c r="D24" s="607" t="s">
        <v>620</v>
      </c>
      <c r="E24" s="607" t="s">
        <v>621</v>
      </c>
      <c r="F24" s="633" t="s">
        <v>622</v>
      </c>
      <c r="G24" s="83" t="s">
        <v>623</v>
      </c>
      <c r="H24" s="641" t="s">
        <v>586</v>
      </c>
      <c r="I24" s="641">
        <v>44942</v>
      </c>
      <c r="J24" s="641">
        <v>45289</v>
      </c>
      <c r="K24" s="577">
        <v>1</v>
      </c>
      <c r="L24" s="568">
        <v>1</v>
      </c>
      <c r="M24" s="580" t="s">
        <v>862</v>
      </c>
      <c r="N24" s="580">
        <v>1</v>
      </c>
      <c r="O24" s="568">
        <f>(L24+N24)/2</f>
        <v>1</v>
      </c>
      <c r="P24" s="580" t="s">
        <v>980</v>
      </c>
      <c r="Q24" s="580">
        <v>0</v>
      </c>
      <c r="R24" s="568">
        <f>O24</f>
        <v>1</v>
      </c>
      <c r="S24" s="571" t="s">
        <v>1054</v>
      </c>
      <c r="T24" s="580">
        <v>1</v>
      </c>
      <c r="U24" s="568">
        <f>(T24+R24)/2</f>
        <v>1</v>
      </c>
      <c r="V24" s="666" t="s">
        <v>1172</v>
      </c>
    </row>
    <row r="25" spans="1:22" s="74" customFormat="1" ht="58.9" customHeight="1">
      <c r="A25" s="651"/>
      <c r="B25" s="600"/>
      <c r="C25" s="600"/>
      <c r="D25" s="602"/>
      <c r="E25" s="602"/>
      <c r="F25" s="634"/>
      <c r="G25" s="83" t="s">
        <v>609</v>
      </c>
      <c r="H25" s="638"/>
      <c r="I25" s="638"/>
      <c r="J25" s="638"/>
      <c r="K25" s="578"/>
      <c r="L25" s="569"/>
      <c r="M25" s="581"/>
      <c r="N25" s="581"/>
      <c r="O25" s="569"/>
      <c r="P25" s="581"/>
      <c r="Q25" s="581"/>
      <c r="R25" s="569"/>
      <c r="S25" s="572"/>
      <c r="T25" s="581"/>
      <c r="U25" s="569"/>
      <c r="V25" s="667"/>
    </row>
    <row r="26" spans="1:22" s="74" customFormat="1" ht="106.15" customHeight="1">
      <c r="A26" s="651"/>
      <c r="B26" s="601"/>
      <c r="C26" s="601"/>
      <c r="D26" s="603"/>
      <c r="E26" s="603"/>
      <c r="F26" s="635"/>
      <c r="G26" s="83" t="s">
        <v>594</v>
      </c>
      <c r="H26" s="589"/>
      <c r="I26" s="589"/>
      <c r="J26" s="589"/>
      <c r="K26" s="578"/>
      <c r="L26" s="569"/>
      <c r="M26" s="582"/>
      <c r="N26" s="582"/>
      <c r="O26" s="569"/>
      <c r="P26" s="582"/>
      <c r="Q26" s="582"/>
      <c r="R26" s="569"/>
      <c r="S26" s="573"/>
      <c r="T26" s="582"/>
      <c r="U26" s="569"/>
      <c r="V26" s="668"/>
    </row>
    <row r="27" spans="1:22" s="74" customFormat="1" ht="66.75" customHeight="1">
      <c r="A27" s="651"/>
      <c r="B27" s="606" t="s">
        <v>624</v>
      </c>
      <c r="C27" s="606" t="s">
        <v>625</v>
      </c>
      <c r="D27" s="607" t="s">
        <v>626</v>
      </c>
      <c r="E27" s="607" t="s">
        <v>621</v>
      </c>
      <c r="F27" s="633" t="s">
        <v>622</v>
      </c>
      <c r="G27" s="83" t="s">
        <v>627</v>
      </c>
      <c r="H27" s="641" t="s">
        <v>586</v>
      </c>
      <c r="I27" s="641">
        <v>44942</v>
      </c>
      <c r="J27" s="641">
        <v>45289</v>
      </c>
      <c r="K27" s="577">
        <v>1</v>
      </c>
      <c r="L27" s="568">
        <v>1</v>
      </c>
      <c r="M27" s="580" t="s">
        <v>863</v>
      </c>
      <c r="N27" s="580">
        <v>1</v>
      </c>
      <c r="O27" s="568">
        <f>(L27+N27)/2</f>
        <v>1</v>
      </c>
      <c r="P27" s="580" t="s">
        <v>981</v>
      </c>
      <c r="Q27" s="580">
        <v>0</v>
      </c>
      <c r="R27" s="568">
        <f>O27</f>
        <v>1</v>
      </c>
      <c r="S27" s="571" t="s">
        <v>1054</v>
      </c>
      <c r="T27" s="580">
        <v>1</v>
      </c>
      <c r="U27" s="568">
        <f>(R27+T27)/2</f>
        <v>1</v>
      </c>
      <c r="V27" s="662" t="s">
        <v>1172</v>
      </c>
    </row>
    <row r="28" spans="1:22" s="74" customFormat="1" ht="60.75" customHeight="1">
      <c r="A28" s="651"/>
      <c r="B28" s="600"/>
      <c r="C28" s="600"/>
      <c r="D28" s="602"/>
      <c r="E28" s="602"/>
      <c r="F28" s="634"/>
      <c r="G28" s="83" t="s">
        <v>628</v>
      </c>
      <c r="H28" s="638"/>
      <c r="I28" s="638"/>
      <c r="J28" s="638"/>
      <c r="K28" s="578"/>
      <c r="L28" s="569"/>
      <c r="M28" s="581"/>
      <c r="N28" s="581"/>
      <c r="O28" s="569"/>
      <c r="P28" s="581"/>
      <c r="Q28" s="581"/>
      <c r="R28" s="569"/>
      <c r="S28" s="572"/>
      <c r="T28" s="581"/>
      <c r="U28" s="569"/>
      <c r="V28" s="664"/>
    </row>
    <row r="29" spans="1:22" s="74" customFormat="1" ht="43.5" customHeight="1">
      <c r="A29" s="652"/>
      <c r="B29" s="601"/>
      <c r="C29" s="601"/>
      <c r="D29" s="603"/>
      <c r="E29" s="603"/>
      <c r="F29" s="635"/>
      <c r="G29" s="83" t="s">
        <v>629</v>
      </c>
      <c r="H29" s="589"/>
      <c r="I29" s="589"/>
      <c r="J29" s="589"/>
      <c r="K29" s="578"/>
      <c r="L29" s="569"/>
      <c r="M29" s="582"/>
      <c r="N29" s="582"/>
      <c r="O29" s="569"/>
      <c r="P29" s="582"/>
      <c r="Q29" s="582"/>
      <c r="R29" s="569"/>
      <c r="S29" s="573"/>
      <c r="T29" s="582"/>
      <c r="U29" s="569"/>
      <c r="V29" s="665"/>
    </row>
    <row r="30" spans="1:22" s="74" customFormat="1" ht="179.25" customHeight="1">
      <c r="A30" s="654" t="s">
        <v>630</v>
      </c>
      <c r="B30" s="81" t="s">
        <v>631</v>
      </c>
      <c r="C30" s="80" t="s">
        <v>632</v>
      </c>
      <c r="D30" s="83" t="s">
        <v>633</v>
      </c>
      <c r="E30" s="83" t="s">
        <v>634</v>
      </c>
      <c r="F30" s="83" t="s">
        <v>635</v>
      </c>
      <c r="G30" s="83" t="s">
        <v>609</v>
      </c>
      <c r="H30" s="75" t="s">
        <v>636</v>
      </c>
      <c r="I30" s="641">
        <v>44942</v>
      </c>
      <c r="J30" s="641">
        <v>45289</v>
      </c>
      <c r="K30" s="106">
        <v>0</v>
      </c>
      <c r="L30" s="172">
        <v>0</v>
      </c>
      <c r="M30" s="105" t="s">
        <v>864</v>
      </c>
      <c r="N30" s="104">
        <v>1</v>
      </c>
      <c r="O30" s="172">
        <f>(L30+N30)</f>
        <v>1</v>
      </c>
      <c r="P30" s="104" t="s">
        <v>982</v>
      </c>
      <c r="Q30" s="104">
        <v>0</v>
      </c>
      <c r="R30" s="172">
        <f>O30</f>
        <v>1</v>
      </c>
      <c r="S30" s="571" t="s">
        <v>1054</v>
      </c>
      <c r="T30" s="104">
        <v>1</v>
      </c>
      <c r="U30" s="172">
        <f>(R30+T30)/2</f>
        <v>1</v>
      </c>
      <c r="V30" s="659" t="s">
        <v>1174</v>
      </c>
    </row>
    <row r="31" spans="1:22" s="74" customFormat="1" ht="57" customHeight="1">
      <c r="A31" s="657"/>
      <c r="B31" s="655" t="s">
        <v>637</v>
      </c>
      <c r="C31" s="610" t="s">
        <v>638</v>
      </c>
      <c r="D31" s="83" t="s">
        <v>633</v>
      </c>
      <c r="E31" s="83" t="s">
        <v>639</v>
      </c>
      <c r="F31" s="611" t="s">
        <v>635</v>
      </c>
      <c r="G31" s="611" t="s">
        <v>609</v>
      </c>
      <c r="H31" s="590" t="s">
        <v>636</v>
      </c>
      <c r="I31" s="638"/>
      <c r="J31" s="638"/>
      <c r="K31" s="577">
        <v>0.5</v>
      </c>
      <c r="L31" s="568">
        <v>0.5</v>
      </c>
      <c r="M31" s="580" t="s">
        <v>865</v>
      </c>
      <c r="N31" s="580">
        <v>0.5</v>
      </c>
      <c r="O31" s="568">
        <f>(L31+N31)</f>
        <v>1</v>
      </c>
      <c r="P31" s="580" t="s">
        <v>983</v>
      </c>
      <c r="Q31" s="580">
        <v>0</v>
      </c>
      <c r="R31" s="568">
        <f>O31</f>
        <v>1</v>
      </c>
      <c r="S31" s="572"/>
      <c r="T31" s="580">
        <v>1</v>
      </c>
      <c r="U31" s="568">
        <f>(R31+T31)/2</f>
        <v>1</v>
      </c>
      <c r="V31" s="660"/>
    </row>
    <row r="32" spans="1:22" s="74" customFormat="1" ht="85.5" customHeight="1">
      <c r="A32" s="657"/>
      <c r="B32" s="655"/>
      <c r="C32" s="610"/>
      <c r="D32" s="83" t="s">
        <v>640</v>
      </c>
      <c r="E32" s="83" t="s">
        <v>641</v>
      </c>
      <c r="F32" s="611"/>
      <c r="G32" s="611"/>
      <c r="H32" s="590"/>
      <c r="I32" s="589"/>
      <c r="J32" s="589"/>
      <c r="K32" s="578"/>
      <c r="L32" s="569"/>
      <c r="M32" s="582"/>
      <c r="N32" s="337"/>
      <c r="O32" s="569"/>
      <c r="P32" s="337"/>
      <c r="Q32" s="582"/>
      <c r="R32" s="569"/>
      <c r="S32" s="573"/>
      <c r="T32" s="582"/>
      <c r="U32" s="569"/>
      <c r="V32" s="661"/>
    </row>
    <row r="33" spans="1:22" s="74" customFormat="1" ht="33.75" customHeight="1">
      <c r="A33" s="657"/>
      <c r="B33" s="655" t="s">
        <v>642</v>
      </c>
      <c r="C33" s="610" t="s">
        <v>643</v>
      </c>
      <c r="D33" s="611" t="s">
        <v>644</v>
      </c>
      <c r="E33" s="611" t="s">
        <v>645</v>
      </c>
      <c r="F33" s="84" t="s">
        <v>644</v>
      </c>
      <c r="G33" s="83" t="s">
        <v>585</v>
      </c>
      <c r="H33" s="590" t="s">
        <v>586</v>
      </c>
      <c r="I33" s="641">
        <v>44942</v>
      </c>
      <c r="J33" s="641">
        <v>45289</v>
      </c>
      <c r="K33" s="577">
        <v>0</v>
      </c>
      <c r="L33" s="568">
        <v>0</v>
      </c>
      <c r="M33" s="580" t="s">
        <v>866</v>
      </c>
      <c r="N33" s="580">
        <v>1</v>
      </c>
      <c r="O33" s="568">
        <f>(L33+N33)</f>
        <v>1</v>
      </c>
      <c r="P33" s="580" t="s">
        <v>957</v>
      </c>
      <c r="Q33" s="580">
        <v>0</v>
      </c>
      <c r="R33" s="568">
        <f>O33</f>
        <v>1</v>
      </c>
      <c r="S33" s="571" t="s">
        <v>1054</v>
      </c>
      <c r="T33" s="580">
        <v>1</v>
      </c>
      <c r="U33" s="568">
        <f>(R33+T33)/2</f>
        <v>1</v>
      </c>
      <c r="V33" s="662" t="s">
        <v>1172</v>
      </c>
    </row>
    <row r="34" spans="1:22" s="74" customFormat="1" ht="45">
      <c r="A34" s="657"/>
      <c r="B34" s="655"/>
      <c r="C34" s="610"/>
      <c r="D34" s="611"/>
      <c r="E34" s="611"/>
      <c r="F34" s="84" t="s">
        <v>646</v>
      </c>
      <c r="G34" s="83" t="s">
        <v>647</v>
      </c>
      <c r="H34" s="590"/>
      <c r="I34" s="638"/>
      <c r="J34" s="638"/>
      <c r="K34" s="578"/>
      <c r="L34" s="569"/>
      <c r="M34" s="581"/>
      <c r="N34" s="581"/>
      <c r="O34" s="569"/>
      <c r="P34" s="581"/>
      <c r="Q34" s="581"/>
      <c r="R34" s="569"/>
      <c r="S34" s="572"/>
      <c r="T34" s="581"/>
      <c r="U34" s="569"/>
      <c r="V34" s="664"/>
    </row>
    <row r="35" spans="1:22" s="74" customFormat="1" ht="56.25">
      <c r="A35" s="658"/>
      <c r="B35" s="655"/>
      <c r="C35" s="610"/>
      <c r="D35" s="611"/>
      <c r="E35" s="611"/>
      <c r="F35" s="84" t="s">
        <v>648</v>
      </c>
      <c r="G35" s="83" t="s">
        <v>627</v>
      </c>
      <c r="H35" s="590"/>
      <c r="I35" s="589"/>
      <c r="J35" s="589"/>
      <c r="K35" s="578"/>
      <c r="L35" s="569"/>
      <c r="M35" s="582"/>
      <c r="N35" s="582"/>
      <c r="O35" s="569"/>
      <c r="P35" s="582"/>
      <c r="Q35" s="582"/>
      <c r="R35" s="569"/>
      <c r="S35" s="573"/>
      <c r="T35" s="582"/>
      <c r="U35" s="569"/>
      <c r="V35" s="665"/>
    </row>
    <row r="36" spans="1:22" s="74" customFormat="1" ht="36" customHeight="1">
      <c r="A36" s="653" t="s">
        <v>649</v>
      </c>
      <c r="B36" s="655" t="s">
        <v>650</v>
      </c>
      <c r="C36" s="610" t="s">
        <v>651</v>
      </c>
      <c r="D36" s="611" t="s">
        <v>652</v>
      </c>
      <c r="E36" s="611" t="s">
        <v>653</v>
      </c>
      <c r="F36" s="611" t="s">
        <v>654</v>
      </c>
      <c r="G36" s="83" t="s">
        <v>585</v>
      </c>
      <c r="H36" s="590" t="s">
        <v>578</v>
      </c>
      <c r="I36" s="641">
        <v>44942</v>
      </c>
      <c r="J36" s="641">
        <v>45289</v>
      </c>
      <c r="K36" s="577">
        <v>0</v>
      </c>
      <c r="L36" s="568">
        <v>0</v>
      </c>
      <c r="M36" s="580" t="s">
        <v>867</v>
      </c>
      <c r="N36" s="580">
        <v>1</v>
      </c>
      <c r="O36" s="568">
        <f>(L36+N36)</f>
        <v>1</v>
      </c>
      <c r="P36" s="580" t="s">
        <v>984</v>
      </c>
      <c r="Q36" s="580">
        <v>1</v>
      </c>
      <c r="R36" s="568">
        <f>(O36+Q36)/2</f>
        <v>1</v>
      </c>
      <c r="S36" s="571" t="s">
        <v>1107</v>
      </c>
      <c r="T36" s="580">
        <v>1</v>
      </c>
      <c r="U36" s="568">
        <f>(R36+T36)/2</f>
        <v>1</v>
      </c>
      <c r="V36" s="662" t="s">
        <v>1173</v>
      </c>
    </row>
    <row r="37" spans="1:22" s="74" customFormat="1" ht="22.5">
      <c r="A37" s="653"/>
      <c r="B37" s="655"/>
      <c r="C37" s="610"/>
      <c r="D37" s="611"/>
      <c r="E37" s="611"/>
      <c r="F37" s="611"/>
      <c r="G37" s="83" t="s">
        <v>655</v>
      </c>
      <c r="H37" s="590"/>
      <c r="I37" s="638"/>
      <c r="J37" s="638"/>
      <c r="K37" s="578"/>
      <c r="L37" s="569"/>
      <c r="M37" s="581"/>
      <c r="N37" s="581"/>
      <c r="O37" s="569"/>
      <c r="P37" s="581"/>
      <c r="Q37" s="581"/>
      <c r="R37" s="569"/>
      <c r="S37" s="572"/>
      <c r="T37" s="581"/>
      <c r="U37" s="569"/>
      <c r="V37" s="663"/>
    </row>
    <row r="38" spans="1:22" s="74" customFormat="1" ht="99" customHeight="1" thickBot="1">
      <c r="A38" s="654"/>
      <c r="B38" s="656"/>
      <c r="C38" s="606"/>
      <c r="D38" s="607"/>
      <c r="E38" s="607"/>
      <c r="F38" s="607"/>
      <c r="G38" s="130" t="s">
        <v>289</v>
      </c>
      <c r="H38" s="641"/>
      <c r="I38" s="638"/>
      <c r="J38" s="638"/>
      <c r="K38" s="579"/>
      <c r="L38" s="570"/>
      <c r="M38" s="581"/>
      <c r="N38" s="581"/>
      <c r="O38" s="570"/>
      <c r="P38" s="581"/>
      <c r="Q38" s="581"/>
      <c r="R38" s="570"/>
      <c r="S38" s="572"/>
      <c r="T38" s="581"/>
      <c r="U38" s="570"/>
      <c r="V38" s="663"/>
    </row>
    <row r="39" spans="1:22" ht="16.5" thickBot="1">
      <c r="A39" s="151"/>
      <c r="B39" s="152"/>
      <c r="C39" s="152"/>
      <c r="D39" s="152"/>
      <c r="E39" s="152"/>
      <c r="F39" s="152"/>
      <c r="G39" s="152"/>
      <c r="H39" s="152"/>
      <c r="I39" s="153"/>
      <c r="J39" s="173" t="s">
        <v>922</v>
      </c>
      <c r="K39" s="152"/>
      <c r="L39" s="161">
        <f>SUM(L5:L38)/12</f>
        <v>0.64583333333333337</v>
      </c>
      <c r="M39" s="152"/>
      <c r="N39" s="152"/>
      <c r="O39" s="161">
        <f>SUM(O5:O38)/12</f>
        <v>0.95833333333333337</v>
      </c>
      <c r="P39" s="152"/>
      <c r="Q39" s="152"/>
      <c r="R39" s="161">
        <f>SUM(R5:R38)/12</f>
        <v>0.97916666666666663</v>
      </c>
      <c r="S39" s="152"/>
      <c r="T39" s="152"/>
      <c r="U39" s="161">
        <f>SUM(U5:U38)/12</f>
        <v>1</v>
      </c>
      <c r="V39" s="153"/>
    </row>
    <row r="40" spans="1:22">
      <c r="A40" t="s">
        <v>657</v>
      </c>
    </row>
  </sheetData>
  <sheetProtection algorithmName="SHA-512" hashValue="dPLHTbhsLEF7F6gxQWkQehxFrxyOP5GSCVFx4EAaFDnPddN2s0wyWIX3K3Y8BqnN9uJQ4JQKa3/l/ZHtUJVgow==" saltValue="pNFgGH7JgxBjxtOd/4oJOw==" spinCount="100000" sheet="1" objects="1" scenarios="1"/>
  <mergeCells count="246">
    <mergeCell ref="T36:T38"/>
    <mergeCell ref="V30:V32"/>
    <mergeCell ref="T8:T11"/>
    <mergeCell ref="T12:T13"/>
    <mergeCell ref="T14:T15"/>
    <mergeCell ref="T16:T19"/>
    <mergeCell ref="T20:T23"/>
    <mergeCell ref="T24:T26"/>
    <mergeCell ref="T27:T29"/>
    <mergeCell ref="T31:T32"/>
    <mergeCell ref="T33:T35"/>
    <mergeCell ref="V36:V38"/>
    <mergeCell ref="U33:U35"/>
    <mergeCell ref="V33:V35"/>
    <mergeCell ref="U27:U29"/>
    <mergeCell ref="V27:V29"/>
    <mergeCell ref="U20:U23"/>
    <mergeCell ref="V20:V23"/>
    <mergeCell ref="U24:U26"/>
    <mergeCell ref="V24:V26"/>
    <mergeCell ref="V16:V19"/>
    <mergeCell ref="V12:V13"/>
    <mergeCell ref="V14:V15"/>
    <mergeCell ref="U14:U15"/>
    <mergeCell ref="Q27:Q29"/>
    <mergeCell ref="M20:M23"/>
    <mergeCell ref="N20:N23"/>
    <mergeCell ref="Q20:Q23"/>
    <mergeCell ref="M24:M26"/>
    <mergeCell ref="N24:N26"/>
    <mergeCell ref="Q24:Q26"/>
    <mergeCell ref="K24:K26"/>
    <mergeCell ref="K27:K29"/>
    <mergeCell ref="P24:P26"/>
    <mergeCell ref="O20:O23"/>
    <mergeCell ref="O24:O26"/>
    <mergeCell ref="K20:K23"/>
    <mergeCell ref="O27:O29"/>
    <mergeCell ref="P20:P23"/>
    <mergeCell ref="M27:M29"/>
    <mergeCell ref="N27:N29"/>
    <mergeCell ref="G31:G32"/>
    <mergeCell ref="I30:I32"/>
    <mergeCell ref="J30:J32"/>
    <mergeCell ref="H36:H38"/>
    <mergeCell ref="I36:I38"/>
    <mergeCell ref="J36:J38"/>
    <mergeCell ref="M36:M38"/>
    <mergeCell ref="N36:N38"/>
    <mergeCell ref="Q36:Q38"/>
    <mergeCell ref="N33:N35"/>
    <mergeCell ref="Q33:Q35"/>
    <mergeCell ref="K31:K32"/>
    <mergeCell ref="J24:J26"/>
    <mergeCell ref="A36:A38"/>
    <mergeCell ref="B36:B38"/>
    <mergeCell ref="C36:C38"/>
    <mergeCell ref="D36:D38"/>
    <mergeCell ref="E36:E38"/>
    <mergeCell ref="F36:F38"/>
    <mergeCell ref="U31:U32"/>
    <mergeCell ref="B33:B35"/>
    <mergeCell ref="C33:C35"/>
    <mergeCell ref="D33:D35"/>
    <mergeCell ref="E33:E35"/>
    <mergeCell ref="H33:H35"/>
    <mergeCell ref="I33:I35"/>
    <mergeCell ref="J33:J35"/>
    <mergeCell ref="M33:M35"/>
    <mergeCell ref="H31:H32"/>
    <mergeCell ref="M31:M32"/>
    <mergeCell ref="Q31:Q32"/>
    <mergeCell ref="A30:A35"/>
    <mergeCell ref="B31:B32"/>
    <mergeCell ref="C31:C32"/>
    <mergeCell ref="F31:F32"/>
    <mergeCell ref="U36:U38"/>
    <mergeCell ref="A20:A29"/>
    <mergeCell ref="B20:B23"/>
    <mergeCell ref="C20:C23"/>
    <mergeCell ref="D20:D23"/>
    <mergeCell ref="E20:E23"/>
    <mergeCell ref="F20:F23"/>
    <mergeCell ref="H20:H23"/>
    <mergeCell ref="I20:I23"/>
    <mergeCell ref="J20:J23"/>
    <mergeCell ref="B24:B26"/>
    <mergeCell ref="C24:C26"/>
    <mergeCell ref="D24:D26"/>
    <mergeCell ref="E24:E26"/>
    <mergeCell ref="F24:F26"/>
    <mergeCell ref="B27:B29"/>
    <mergeCell ref="C27:C29"/>
    <mergeCell ref="D27:D29"/>
    <mergeCell ref="E27:E29"/>
    <mergeCell ref="F27:F29"/>
    <mergeCell ref="H27:H29"/>
    <mergeCell ref="I27:I29"/>
    <mergeCell ref="J27:J29"/>
    <mergeCell ref="H24:H26"/>
    <mergeCell ref="I24:I26"/>
    <mergeCell ref="J16:J19"/>
    <mergeCell ref="M16:M19"/>
    <mergeCell ref="N16:N19"/>
    <mergeCell ref="Q16:Q19"/>
    <mergeCell ref="U16:U19"/>
    <mergeCell ref="B16:B19"/>
    <mergeCell ref="C16:C19"/>
    <mergeCell ref="K16:K19"/>
    <mergeCell ref="P16:P19"/>
    <mergeCell ref="O16:O19"/>
    <mergeCell ref="L16:L19"/>
    <mergeCell ref="R16:R19"/>
    <mergeCell ref="Q12:Q13"/>
    <mergeCell ref="U12:U13"/>
    <mergeCell ref="J14:J15"/>
    <mergeCell ref="M14:M15"/>
    <mergeCell ref="N14:N15"/>
    <mergeCell ref="L14:L15"/>
    <mergeCell ref="P12:P13"/>
    <mergeCell ref="P14:P15"/>
    <mergeCell ref="O12:O13"/>
    <mergeCell ref="O14:O15"/>
    <mergeCell ref="R12:R13"/>
    <mergeCell ref="R14:R15"/>
    <mergeCell ref="J12:J13"/>
    <mergeCell ref="M12:M13"/>
    <mergeCell ref="N12:N13"/>
    <mergeCell ref="K12:K13"/>
    <mergeCell ref="K14:K15"/>
    <mergeCell ref="L12:L13"/>
    <mergeCell ref="F8:F11"/>
    <mergeCell ref="C14:C15"/>
    <mergeCell ref="D14:D15"/>
    <mergeCell ref="E14:E15"/>
    <mergeCell ref="F14:F15"/>
    <mergeCell ref="F16:F19"/>
    <mergeCell ref="G5:G6"/>
    <mergeCell ref="H5:H7"/>
    <mergeCell ref="I5:I7"/>
    <mergeCell ref="F5:F7"/>
    <mergeCell ref="H16:H19"/>
    <mergeCell ref="H8:H11"/>
    <mergeCell ref="I8:I11"/>
    <mergeCell ref="I16:I19"/>
    <mergeCell ref="H14:H15"/>
    <mergeCell ref="I14:I15"/>
    <mergeCell ref="F12:F13"/>
    <mergeCell ref="H12:H13"/>
    <mergeCell ref="I12:I13"/>
    <mergeCell ref="A1:V1"/>
    <mergeCell ref="A2:J2"/>
    <mergeCell ref="K2:V2"/>
    <mergeCell ref="A3:A4"/>
    <mergeCell ref="B3:B4"/>
    <mergeCell ref="C3:C4"/>
    <mergeCell ref="D3:D4"/>
    <mergeCell ref="E3:E4"/>
    <mergeCell ref="F3:F4"/>
    <mergeCell ref="G3:G4"/>
    <mergeCell ref="M3:M4"/>
    <mergeCell ref="L3:L4"/>
    <mergeCell ref="P3:P4"/>
    <mergeCell ref="H3:J3"/>
    <mergeCell ref="K3:K4"/>
    <mergeCell ref="N3:N4"/>
    <mergeCell ref="Q3:Q4"/>
    <mergeCell ref="U3:U4"/>
    <mergeCell ref="V3:V4"/>
    <mergeCell ref="O3:O4"/>
    <mergeCell ref="S3:S4"/>
    <mergeCell ref="R3:R4"/>
    <mergeCell ref="T3:T4"/>
    <mergeCell ref="A5:A19"/>
    <mergeCell ref="B5:B7"/>
    <mergeCell ref="C5:C7"/>
    <mergeCell ref="D5:D7"/>
    <mergeCell ref="E5:E7"/>
    <mergeCell ref="B12:B13"/>
    <mergeCell ref="C12:C13"/>
    <mergeCell ref="D12:D13"/>
    <mergeCell ref="E12:E13"/>
    <mergeCell ref="B8:B11"/>
    <mergeCell ref="C8:C11"/>
    <mergeCell ref="D8:D11"/>
    <mergeCell ref="E8:E11"/>
    <mergeCell ref="D16:D19"/>
    <mergeCell ref="E16:E19"/>
    <mergeCell ref="B14:B15"/>
    <mergeCell ref="P5:P7"/>
    <mergeCell ref="Q8:Q11"/>
    <mergeCell ref="U8:U11"/>
    <mergeCell ref="V8:V11"/>
    <mergeCell ref="Q5:Q7"/>
    <mergeCell ref="U5:U7"/>
    <mergeCell ref="V5:V7"/>
    <mergeCell ref="J5:J7"/>
    <mergeCell ref="M5:M7"/>
    <mergeCell ref="N5:N7"/>
    <mergeCell ref="K5:K7"/>
    <mergeCell ref="K8:K11"/>
    <mergeCell ref="L5:L7"/>
    <mergeCell ref="L8:L11"/>
    <mergeCell ref="J8:J11"/>
    <mergeCell ref="M8:M11"/>
    <mergeCell ref="N8:N11"/>
    <mergeCell ref="P8:P11"/>
    <mergeCell ref="O5:O7"/>
    <mergeCell ref="O8:O11"/>
    <mergeCell ref="S5:S7"/>
    <mergeCell ref="R5:R7"/>
    <mergeCell ref="R8:R11"/>
    <mergeCell ref="T5:T7"/>
    <mergeCell ref="S8:S11"/>
    <mergeCell ref="S12:S13"/>
    <mergeCell ref="S14:S15"/>
    <mergeCell ref="S16:S19"/>
    <mergeCell ref="S20:S23"/>
    <mergeCell ref="S24:S26"/>
    <mergeCell ref="S30:S32"/>
    <mergeCell ref="K33:K35"/>
    <mergeCell ref="K36:K38"/>
    <mergeCell ref="L33:L35"/>
    <mergeCell ref="L36:L38"/>
    <mergeCell ref="L20:L23"/>
    <mergeCell ref="L31:L32"/>
    <mergeCell ref="P36:P38"/>
    <mergeCell ref="O31:O32"/>
    <mergeCell ref="O33:O35"/>
    <mergeCell ref="O36:O38"/>
    <mergeCell ref="N31:N32"/>
    <mergeCell ref="P31:P32"/>
    <mergeCell ref="P33:P35"/>
    <mergeCell ref="Q14:Q15"/>
    <mergeCell ref="P27:P29"/>
    <mergeCell ref="L24:L26"/>
    <mergeCell ref="L27:L29"/>
    <mergeCell ref="R20:R23"/>
    <mergeCell ref="R24:R26"/>
    <mergeCell ref="R27:R29"/>
    <mergeCell ref="R31:R32"/>
    <mergeCell ref="R33:R35"/>
    <mergeCell ref="R36:R38"/>
    <mergeCell ref="S27:S29"/>
    <mergeCell ref="S33:S35"/>
    <mergeCell ref="S36:S38"/>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A30"/>
  <sheetViews>
    <sheetView zoomScale="60" zoomScaleNormal="60" workbookViewId="0">
      <pane xSplit="1" ySplit="4" topLeftCell="D7" activePane="bottomRight" state="frozen"/>
      <selection pane="topRight" activeCell="B1" sqref="B1"/>
      <selection pane="bottomLeft" activeCell="A5" sqref="A5"/>
      <selection pane="bottomRight" activeCell="U31" sqref="U31"/>
    </sheetView>
  </sheetViews>
  <sheetFormatPr baseColWidth="10" defaultRowHeight="15.75"/>
  <cols>
    <col min="3" max="3" width="34.125" customWidth="1"/>
    <col min="9" max="9" width="16.625" bestFit="1" customWidth="1"/>
    <col min="10" max="10" width="18.5" bestFit="1" customWidth="1"/>
    <col min="11" max="11" width="13.75" customWidth="1"/>
    <col min="12" max="12" width="11.125" bestFit="1" customWidth="1"/>
    <col min="13" max="13" width="51.875" customWidth="1"/>
    <col min="14" max="14" width="19.25" customWidth="1"/>
    <col min="15" max="15" width="27.625" customWidth="1"/>
    <col min="16" max="16" width="48.125" customWidth="1"/>
    <col min="17" max="17" width="23.75" customWidth="1"/>
    <col min="18" max="18" width="25.5" customWidth="1"/>
    <col min="19" max="19" width="117.625" customWidth="1"/>
    <col min="20" max="20" width="32.25" customWidth="1"/>
    <col min="21" max="21" width="36.625" customWidth="1"/>
    <col min="22" max="22" width="95.5" customWidth="1"/>
  </cols>
  <sheetData>
    <row r="1" spans="1:27" s="85" customFormat="1" ht="49.15" customHeight="1">
      <c r="A1" s="724" t="s">
        <v>714</v>
      </c>
      <c r="B1" s="724"/>
      <c r="C1" s="724"/>
      <c r="D1" s="724"/>
      <c r="E1" s="724"/>
      <c r="F1" s="724"/>
      <c r="G1" s="724"/>
      <c r="H1" s="724"/>
      <c r="I1" s="724"/>
      <c r="J1" s="724"/>
      <c r="K1" s="724"/>
      <c r="L1" s="724"/>
      <c r="M1" s="724"/>
      <c r="N1" s="724"/>
      <c r="O1" s="724"/>
      <c r="P1" s="724"/>
      <c r="Q1" s="724"/>
      <c r="R1" s="724"/>
      <c r="S1" s="724"/>
      <c r="T1" s="724"/>
      <c r="U1" s="724"/>
      <c r="V1" s="724"/>
    </row>
    <row r="2" spans="1:27" s="85" customFormat="1" ht="27" customHeight="1">
      <c r="A2" s="725" t="s">
        <v>658</v>
      </c>
      <c r="B2" s="726"/>
      <c r="C2" s="726"/>
      <c r="D2" s="726"/>
      <c r="E2" s="726"/>
      <c r="F2" s="726"/>
      <c r="G2" s="727"/>
      <c r="H2" s="725" t="s">
        <v>429</v>
      </c>
      <c r="I2" s="726"/>
      <c r="J2" s="727"/>
      <c r="K2" s="728" t="s">
        <v>425</v>
      </c>
      <c r="L2" s="728"/>
      <c r="M2" s="728"/>
      <c r="N2" s="728"/>
      <c r="O2" s="728"/>
      <c r="P2" s="728"/>
      <c r="Q2" s="728"/>
      <c r="R2" s="728"/>
      <c r="S2" s="728"/>
      <c r="T2" s="728"/>
      <c r="U2" s="728"/>
      <c r="V2" s="728"/>
      <c r="W2" s="86"/>
      <c r="X2" s="87"/>
      <c r="Y2" s="87"/>
      <c r="Z2" s="87"/>
      <c r="AA2" s="87"/>
    </row>
    <row r="3" spans="1:27" s="74" customFormat="1" ht="24" customHeight="1">
      <c r="A3" s="716" t="s">
        <v>564</v>
      </c>
      <c r="B3" s="716" t="s">
        <v>426</v>
      </c>
      <c r="C3" s="729" t="s">
        <v>427</v>
      </c>
      <c r="D3" s="716" t="s">
        <v>659</v>
      </c>
      <c r="E3" s="716" t="s">
        <v>566</v>
      </c>
      <c r="F3" s="716" t="s">
        <v>567</v>
      </c>
      <c r="G3" s="716" t="s">
        <v>0</v>
      </c>
      <c r="H3" s="718" t="s">
        <v>660</v>
      </c>
      <c r="I3" s="720" t="s">
        <v>661</v>
      </c>
      <c r="J3" s="720" t="s">
        <v>662</v>
      </c>
      <c r="K3" s="734" t="s">
        <v>936</v>
      </c>
      <c r="L3" s="736" t="s">
        <v>937</v>
      </c>
      <c r="M3" s="732" t="s">
        <v>434</v>
      </c>
      <c r="N3" s="731" t="s">
        <v>927</v>
      </c>
      <c r="O3" s="722" t="s">
        <v>985</v>
      </c>
      <c r="P3" s="713" t="s">
        <v>956</v>
      </c>
      <c r="Q3" s="731" t="s">
        <v>928</v>
      </c>
      <c r="R3" s="722" t="s">
        <v>1055</v>
      </c>
      <c r="S3" s="713" t="s">
        <v>930</v>
      </c>
      <c r="T3" s="731" t="s">
        <v>929</v>
      </c>
      <c r="U3" s="722" t="s">
        <v>1222</v>
      </c>
      <c r="V3" s="732" t="s">
        <v>930</v>
      </c>
    </row>
    <row r="4" spans="1:27" s="74" customFormat="1" ht="64.5" customHeight="1">
      <c r="A4" s="716"/>
      <c r="B4" s="717"/>
      <c r="C4" s="730"/>
      <c r="D4" s="717"/>
      <c r="E4" s="717"/>
      <c r="F4" s="717"/>
      <c r="G4" s="717"/>
      <c r="H4" s="719"/>
      <c r="I4" s="721"/>
      <c r="J4" s="721"/>
      <c r="K4" s="735"/>
      <c r="L4" s="737"/>
      <c r="M4" s="733"/>
      <c r="N4" s="714"/>
      <c r="O4" s="723"/>
      <c r="P4" s="714"/>
      <c r="Q4" s="714"/>
      <c r="R4" s="723"/>
      <c r="S4" s="714"/>
      <c r="T4" s="714"/>
      <c r="U4" s="723"/>
      <c r="V4" s="733"/>
    </row>
    <row r="5" spans="1:27" s="74" customFormat="1" ht="34.15" customHeight="1">
      <c r="A5" s="715" t="s">
        <v>663</v>
      </c>
      <c r="B5" s="460" t="s">
        <v>572</v>
      </c>
      <c r="C5" s="709" t="s">
        <v>664</v>
      </c>
      <c r="D5" s="460" t="s">
        <v>665</v>
      </c>
      <c r="E5" s="460" t="s">
        <v>666</v>
      </c>
      <c r="F5" s="218" t="s">
        <v>667</v>
      </c>
      <c r="G5" s="460" t="s">
        <v>668</v>
      </c>
      <c r="H5" s="712" t="s">
        <v>1</v>
      </c>
      <c r="I5" s="674">
        <v>44563</v>
      </c>
      <c r="J5" s="674">
        <v>45289</v>
      </c>
      <c r="K5" s="694">
        <v>0</v>
      </c>
      <c r="L5" s="694">
        <v>0</v>
      </c>
      <c r="M5" s="671" t="s">
        <v>1114</v>
      </c>
      <c r="N5" s="671">
        <v>0</v>
      </c>
      <c r="O5" s="671">
        <v>0</v>
      </c>
      <c r="P5" s="671" t="s">
        <v>1116</v>
      </c>
      <c r="Q5" s="671">
        <v>1</v>
      </c>
      <c r="R5" s="671">
        <f>(Q5+N5+K5)</f>
        <v>1</v>
      </c>
      <c r="S5" s="677" t="s">
        <v>1115</v>
      </c>
      <c r="T5" s="671">
        <v>0</v>
      </c>
      <c r="U5" s="671">
        <f>(T5+Q5+N5)</f>
        <v>1</v>
      </c>
      <c r="V5" s="684" t="s">
        <v>1221</v>
      </c>
    </row>
    <row r="6" spans="1:27" s="74" customFormat="1" ht="105" customHeight="1">
      <c r="A6" s="715"/>
      <c r="B6" s="460"/>
      <c r="C6" s="709"/>
      <c r="D6" s="460"/>
      <c r="E6" s="460"/>
      <c r="F6" s="218" t="s">
        <v>669</v>
      </c>
      <c r="G6" s="460"/>
      <c r="H6" s="712"/>
      <c r="I6" s="676"/>
      <c r="J6" s="676"/>
      <c r="K6" s="694"/>
      <c r="L6" s="694"/>
      <c r="M6" s="671"/>
      <c r="N6" s="671"/>
      <c r="O6" s="671"/>
      <c r="P6" s="671"/>
      <c r="Q6" s="671"/>
      <c r="R6" s="671"/>
      <c r="S6" s="679"/>
      <c r="T6" s="671"/>
      <c r="U6" s="671"/>
      <c r="V6" s="686"/>
    </row>
    <row r="7" spans="1:27" s="74" customFormat="1" ht="33.75" customHeight="1">
      <c r="A7" s="715"/>
      <c r="B7" s="460" t="s">
        <v>589</v>
      </c>
      <c r="C7" s="709" t="s">
        <v>670</v>
      </c>
      <c r="D7" s="460" t="s">
        <v>671</v>
      </c>
      <c r="E7" s="460" t="s">
        <v>672</v>
      </c>
      <c r="F7" s="218" t="s">
        <v>667</v>
      </c>
      <c r="G7" s="218" t="s">
        <v>668</v>
      </c>
      <c r="H7" s="708" t="s">
        <v>586</v>
      </c>
      <c r="I7" s="674">
        <v>44928</v>
      </c>
      <c r="J7" s="674">
        <v>44928</v>
      </c>
      <c r="K7" s="694">
        <v>0</v>
      </c>
      <c r="L7" s="694">
        <v>0</v>
      </c>
      <c r="M7" s="671" t="s">
        <v>1117</v>
      </c>
      <c r="N7" s="671">
        <v>0</v>
      </c>
      <c r="O7" s="671">
        <v>0</v>
      </c>
      <c r="P7" s="710" t="s">
        <v>1118</v>
      </c>
      <c r="Q7" s="710">
        <v>0.5</v>
      </c>
      <c r="R7" s="710">
        <f>(Q7+N7+K7)</f>
        <v>0.5</v>
      </c>
      <c r="S7" s="711" t="s">
        <v>1234</v>
      </c>
      <c r="T7" s="710">
        <v>0.5</v>
      </c>
      <c r="U7" s="710">
        <f>(T7+Q7+N7)</f>
        <v>1</v>
      </c>
      <c r="V7" s="711" t="s">
        <v>1234</v>
      </c>
    </row>
    <row r="8" spans="1:27" s="74" customFormat="1" ht="159.75" customHeight="1">
      <c r="A8" s="715"/>
      <c r="B8" s="460"/>
      <c r="C8" s="709"/>
      <c r="D8" s="460"/>
      <c r="E8" s="460"/>
      <c r="F8" s="218" t="s">
        <v>673</v>
      </c>
      <c r="G8" s="218" t="s">
        <v>674</v>
      </c>
      <c r="H8" s="708"/>
      <c r="I8" s="676"/>
      <c r="J8" s="676"/>
      <c r="K8" s="694"/>
      <c r="L8" s="694"/>
      <c r="M8" s="671"/>
      <c r="N8" s="671"/>
      <c r="O8" s="671"/>
      <c r="P8" s="710"/>
      <c r="Q8" s="710"/>
      <c r="R8" s="710"/>
      <c r="S8" s="711"/>
      <c r="T8" s="710"/>
      <c r="U8" s="710"/>
      <c r="V8" s="711"/>
    </row>
    <row r="9" spans="1:27" s="74" customFormat="1" ht="51" customHeight="1">
      <c r="A9" s="715"/>
      <c r="B9" s="460" t="s">
        <v>595</v>
      </c>
      <c r="C9" s="709" t="s">
        <v>719</v>
      </c>
      <c r="D9" s="460" t="s">
        <v>675</v>
      </c>
      <c r="E9" s="460" t="s">
        <v>676</v>
      </c>
      <c r="F9" s="218" t="s">
        <v>667</v>
      </c>
      <c r="G9" s="218" t="s">
        <v>668</v>
      </c>
      <c r="H9" s="708" t="s">
        <v>1</v>
      </c>
      <c r="I9" s="674">
        <v>44928</v>
      </c>
      <c r="J9" s="674">
        <v>45289</v>
      </c>
      <c r="K9" s="696">
        <v>0.5</v>
      </c>
      <c r="L9" s="696">
        <v>0.5</v>
      </c>
      <c r="M9" s="677" t="s">
        <v>1119</v>
      </c>
      <c r="N9" s="677">
        <v>0.5</v>
      </c>
      <c r="O9" s="677">
        <f>(L9+N9)</f>
        <v>1</v>
      </c>
      <c r="P9" s="677" t="s">
        <v>986</v>
      </c>
      <c r="Q9" s="677">
        <v>0</v>
      </c>
      <c r="R9" s="677">
        <f>(N9+K9)</f>
        <v>1</v>
      </c>
      <c r="S9" s="677" t="s">
        <v>1223</v>
      </c>
      <c r="T9" s="677">
        <v>0</v>
      </c>
      <c r="U9" s="671">
        <f>(T9+Q9+N9+K9)</f>
        <v>1</v>
      </c>
      <c r="V9" s="684" t="s">
        <v>1224</v>
      </c>
    </row>
    <row r="10" spans="1:27" s="74" customFormat="1" ht="207.75" customHeight="1">
      <c r="A10" s="715"/>
      <c r="B10" s="460"/>
      <c r="C10" s="709"/>
      <c r="D10" s="460"/>
      <c r="E10" s="460"/>
      <c r="F10" s="218" t="s">
        <v>669</v>
      </c>
      <c r="G10" s="218" t="s">
        <v>609</v>
      </c>
      <c r="H10" s="708"/>
      <c r="I10" s="337"/>
      <c r="J10" s="676"/>
      <c r="K10" s="697"/>
      <c r="L10" s="697"/>
      <c r="M10" s="679"/>
      <c r="N10" s="679"/>
      <c r="O10" s="679"/>
      <c r="P10" s="679"/>
      <c r="Q10" s="679"/>
      <c r="R10" s="679"/>
      <c r="S10" s="679"/>
      <c r="T10" s="679"/>
      <c r="U10" s="671"/>
      <c r="V10" s="686"/>
    </row>
    <row r="11" spans="1:27" s="74" customFormat="1" ht="345" customHeight="1">
      <c r="A11" s="699" t="s">
        <v>677</v>
      </c>
      <c r="B11" s="218" t="s">
        <v>612</v>
      </c>
      <c r="C11" s="301" t="s">
        <v>716</v>
      </c>
      <c r="D11" s="218" t="s">
        <v>678</v>
      </c>
      <c r="E11" s="218" t="s">
        <v>679</v>
      </c>
      <c r="F11" s="218" t="s">
        <v>680</v>
      </c>
      <c r="G11" s="218" t="s">
        <v>681</v>
      </c>
      <c r="H11" s="302" t="s">
        <v>682</v>
      </c>
      <c r="I11" s="307">
        <v>44928</v>
      </c>
      <c r="J11" s="307">
        <v>45289</v>
      </c>
      <c r="K11" s="304">
        <v>0.25</v>
      </c>
      <c r="L11" s="304">
        <v>0.25</v>
      </c>
      <c r="M11" s="318" t="s">
        <v>853</v>
      </c>
      <c r="N11" s="318">
        <v>0.25</v>
      </c>
      <c r="O11" s="318">
        <f>(L11+N11)</f>
        <v>0.5</v>
      </c>
      <c r="P11" s="318" t="s">
        <v>1056</v>
      </c>
      <c r="Q11" s="318">
        <v>0.4</v>
      </c>
      <c r="R11" s="318">
        <f>(O11+Q11)</f>
        <v>0.9</v>
      </c>
      <c r="S11" s="318" t="s">
        <v>1225</v>
      </c>
      <c r="T11" s="318">
        <v>0.1</v>
      </c>
      <c r="U11" s="318">
        <f>(R11+T11)</f>
        <v>1</v>
      </c>
      <c r="V11" s="321" t="s">
        <v>1226</v>
      </c>
    </row>
    <row r="12" spans="1:27" s="74" customFormat="1" ht="109.15" customHeight="1">
      <c r="A12" s="700"/>
      <c r="B12" s="218" t="s">
        <v>624</v>
      </c>
      <c r="C12" s="301" t="s">
        <v>717</v>
      </c>
      <c r="D12" s="218" t="s">
        <v>683</v>
      </c>
      <c r="E12" s="218" t="s">
        <v>684</v>
      </c>
      <c r="F12" s="218" t="s">
        <v>718</v>
      </c>
      <c r="G12" s="218" t="s">
        <v>686</v>
      </c>
      <c r="H12" s="302" t="s">
        <v>2</v>
      </c>
      <c r="I12" s="307">
        <v>44928</v>
      </c>
      <c r="J12" s="307">
        <v>45289</v>
      </c>
      <c r="K12" s="304">
        <v>0.25</v>
      </c>
      <c r="L12" s="304">
        <v>0.25</v>
      </c>
      <c r="M12" s="318" t="s">
        <v>854</v>
      </c>
      <c r="N12" s="318">
        <v>0.25</v>
      </c>
      <c r="O12" s="318">
        <f>(L12+N12)</f>
        <v>0.5</v>
      </c>
      <c r="P12" s="318" t="s">
        <v>987</v>
      </c>
      <c r="Q12" s="318">
        <v>0.25</v>
      </c>
      <c r="R12" s="318">
        <f>(O12+Q12)</f>
        <v>0.75</v>
      </c>
      <c r="S12" s="318" t="s">
        <v>987</v>
      </c>
      <c r="T12" s="318">
        <v>0.25</v>
      </c>
      <c r="U12" s="318">
        <f>(R12+T12)</f>
        <v>1</v>
      </c>
      <c r="V12" s="321" t="s">
        <v>1227</v>
      </c>
    </row>
    <row r="13" spans="1:27" s="74" customFormat="1" ht="125.65" customHeight="1">
      <c r="A13" s="700"/>
      <c r="B13" s="218" t="s">
        <v>687</v>
      </c>
      <c r="C13" s="301" t="s">
        <v>688</v>
      </c>
      <c r="D13" s="218" t="s">
        <v>689</v>
      </c>
      <c r="E13" s="218" t="s">
        <v>690</v>
      </c>
      <c r="F13" s="218" t="s">
        <v>691</v>
      </c>
      <c r="G13" s="218" t="s">
        <v>692</v>
      </c>
      <c r="H13" s="306" t="s">
        <v>2</v>
      </c>
      <c r="I13" s="307">
        <v>44928</v>
      </c>
      <c r="J13" s="307">
        <v>45289</v>
      </c>
      <c r="K13" s="304">
        <v>0</v>
      </c>
      <c r="L13" s="304">
        <v>0</v>
      </c>
      <c r="M13" s="320" t="s">
        <v>855</v>
      </c>
      <c r="N13" s="318">
        <v>0</v>
      </c>
      <c r="O13" s="318">
        <v>0</v>
      </c>
      <c r="P13" s="318" t="s">
        <v>988</v>
      </c>
      <c r="Q13" s="318">
        <v>0</v>
      </c>
      <c r="R13" s="318">
        <f>(O13+Q13)</f>
        <v>0</v>
      </c>
      <c r="S13" s="318" t="s">
        <v>1051</v>
      </c>
      <c r="T13" s="318">
        <v>1</v>
      </c>
      <c r="U13" s="318">
        <f>(R13+T13)</f>
        <v>1</v>
      </c>
      <c r="V13" s="321" t="s">
        <v>1228</v>
      </c>
    </row>
    <row r="14" spans="1:27" s="74" customFormat="1" ht="19.899999999999999" customHeight="1">
      <c r="A14" s="700"/>
      <c r="B14" s="371" t="s">
        <v>693</v>
      </c>
      <c r="C14" s="709" t="s">
        <v>694</v>
      </c>
      <c r="D14" s="460" t="s">
        <v>695</v>
      </c>
      <c r="E14" s="460" t="s">
        <v>696</v>
      </c>
      <c r="F14" s="460" t="s">
        <v>685</v>
      </c>
      <c r="G14" s="405" t="s">
        <v>609</v>
      </c>
      <c r="H14" s="708" t="s">
        <v>586</v>
      </c>
      <c r="I14" s="674">
        <v>44928</v>
      </c>
      <c r="J14" s="674">
        <v>45289</v>
      </c>
      <c r="K14" s="694">
        <v>0.25</v>
      </c>
      <c r="L14" s="696">
        <v>0.25</v>
      </c>
      <c r="M14" s="673" t="s">
        <v>1108</v>
      </c>
      <c r="N14" s="671">
        <v>0.25</v>
      </c>
      <c r="O14" s="671">
        <f>(L14+N14)</f>
        <v>0.5</v>
      </c>
      <c r="P14" s="677" t="s">
        <v>1057</v>
      </c>
      <c r="Q14" s="671">
        <v>0.25</v>
      </c>
      <c r="R14" s="671">
        <f>(O14+Q14)</f>
        <v>0.75</v>
      </c>
      <c r="S14" s="677" t="s">
        <v>1057</v>
      </c>
      <c r="T14" s="671">
        <v>0.25</v>
      </c>
      <c r="U14" s="671">
        <f>(R14+T14)</f>
        <v>1</v>
      </c>
      <c r="V14" s="673" t="s">
        <v>1230</v>
      </c>
    </row>
    <row r="15" spans="1:27" s="74" customFormat="1" ht="78" customHeight="1">
      <c r="A15" s="700"/>
      <c r="B15" s="371"/>
      <c r="C15" s="709"/>
      <c r="D15" s="460"/>
      <c r="E15" s="460"/>
      <c r="F15" s="460"/>
      <c r="G15" s="383"/>
      <c r="H15" s="708"/>
      <c r="I15" s="676"/>
      <c r="J15" s="676"/>
      <c r="K15" s="694"/>
      <c r="L15" s="698"/>
      <c r="M15" s="673"/>
      <c r="N15" s="671"/>
      <c r="O15" s="671"/>
      <c r="P15" s="679"/>
      <c r="Q15" s="671"/>
      <c r="R15" s="671"/>
      <c r="S15" s="679"/>
      <c r="T15" s="671"/>
      <c r="U15" s="671"/>
      <c r="V15" s="673"/>
    </row>
    <row r="16" spans="1:27" s="74" customFormat="1" ht="19.5" hidden="1" customHeight="1">
      <c r="A16" s="700"/>
      <c r="B16" s="371"/>
      <c r="C16" s="709"/>
      <c r="D16" s="460"/>
      <c r="E16" s="460"/>
      <c r="F16" s="460"/>
      <c r="G16" s="218" t="s">
        <v>617</v>
      </c>
      <c r="H16" s="708"/>
      <c r="I16" s="310"/>
      <c r="J16" s="310"/>
      <c r="K16" s="694"/>
      <c r="L16" s="697"/>
      <c r="M16" s="673"/>
      <c r="N16" s="671"/>
      <c r="O16" s="671"/>
      <c r="P16" s="318"/>
      <c r="Q16" s="671"/>
      <c r="R16" s="671"/>
      <c r="S16" s="318"/>
      <c r="T16" s="671"/>
      <c r="U16" s="671"/>
      <c r="V16" s="673"/>
    </row>
    <row r="17" spans="1:22" s="74" customFormat="1" ht="25.9" customHeight="1">
      <c r="A17" s="700"/>
      <c r="B17" s="460" t="s">
        <v>697</v>
      </c>
      <c r="C17" s="709" t="s">
        <v>722</v>
      </c>
      <c r="D17" s="460" t="s">
        <v>720</v>
      </c>
      <c r="E17" s="460" t="s">
        <v>721</v>
      </c>
      <c r="F17" s="460" t="s">
        <v>698</v>
      </c>
      <c r="G17" s="218" t="s">
        <v>699</v>
      </c>
      <c r="H17" s="708" t="s">
        <v>586</v>
      </c>
      <c r="I17" s="674">
        <v>44928</v>
      </c>
      <c r="J17" s="674">
        <v>45289</v>
      </c>
      <c r="K17" s="694">
        <v>0</v>
      </c>
      <c r="L17" s="694">
        <v>0</v>
      </c>
      <c r="M17" s="673" t="s">
        <v>832</v>
      </c>
      <c r="N17" s="671">
        <v>0</v>
      </c>
      <c r="O17" s="671">
        <v>0</v>
      </c>
      <c r="P17" s="673" t="s">
        <v>988</v>
      </c>
      <c r="Q17" s="671">
        <v>0</v>
      </c>
      <c r="R17" s="671">
        <v>0</v>
      </c>
      <c r="S17" s="677" t="s">
        <v>1051</v>
      </c>
      <c r="T17" s="671">
        <v>1</v>
      </c>
      <c r="U17" s="671">
        <f>(T17+Q17+N17+K17)</f>
        <v>1</v>
      </c>
      <c r="V17" s="684" t="s">
        <v>1231</v>
      </c>
    </row>
    <row r="18" spans="1:22" s="74" customFormat="1" ht="30.75" customHeight="1">
      <c r="A18" s="700"/>
      <c r="B18" s="460"/>
      <c r="C18" s="709"/>
      <c r="D18" s="460"/>
      <c r="E18" s="460"/>
      <c r="F18" s="460"/>
      <c r="G18" s="218" t="s">
        <v>609</v>
      </c>
      <c r="H18" s="708"/>
      <c r="I18" s="675"/>
      <c r="J18" s="675"/>
      <c r="K18" s="694"/>
      <c r="L18" s="694"/>
      <c r="M18" s="673"/>
      <c r="N18" s="671"/>
      <c r="O18" s="671"/>
      <c r="P18" s="673"/>
      <c r="Q18" s="671"/>
      <c r="R18" s="671"/>
      <c r="S18" s="678"/>
      <c r="T18" s="671"/>
      <c r="U18" s="671"/>
      <c r="V18" s="687"/>
    </row>
    <row r="19" spans="1:22" s="74" customFormat="1" ht="34.5" customHeight="1">
      <c r="A19" s="701"/>
      <c r="B19" s="460"/>
      <c r="C19" s="709"/>
      <c r="D19" s="460"/>
      <c r="E19" s="460"/>
      <c r="F19" s="460"/>
      <c r="G19" s="218" t="s">
        <v>289</v>
      </c>
      <c r="H19" s="708"/>
      <c r="I19" s="676"/>
      <c r="J19" s="676"/>
      <c r="K19" s="694"/>
      <c r="L19" s="694"/>
      <c r="M19" s="673"/>
      <c r="N19" s="671"/>
      <c r="O19" s="671"/>
      <c r="P19" s="673"/>
      <c r="Q19" s="671"/>
      <c r="R19" s="671"/>
      <c r="S19" s="679"/>
      <c r="T19" s="671"/>
      <c r="U19" s="671"/>
      <c r="V19" s="688"/>
    </row>
    <row r="20" spans="1:22" s="74" customFormat="1" ht="34.5" customHeight="1">
      <c r="A20" s="699" t="s">
        <v>700</v>
      </c>
      <c r="B20" s="405" t="s">
        <v>631</v>
      </c>
      <c r="C20" s="702" t="s">
        <v>723</v>
      </c>
      <c r="D20" s="405" t="s">
        <v>701</v>
      </c>
      <c r="E20" s="405" t="s">
        <v>702</v>
      </c>
      <c r="F20" s="405" t="s">
        <v>703</v>
      </c>
      <c r="G20" s="218" t="s">
        <v>699</v>
      </c>
      <c r="H20" s="705" t="s">
        <v>586</v>
      </c>
      <c r="I20" s="674">
        <v>44928</v>
      </c>
      <c r="J20" s="674">
        <v>45289</v>
      </c>
      <c r="K20" s="691">
        <v>1</v>
      </c>
      <c r="L20" s="691">
        <v>1</v>
      </c>
      <c r="M20" s="677" t="s">
        <v>856</v>
      </c>
      <c r="N20" s="680">
        <v>0</v>
      </c>
      <c r="O20" s="680">
        <f>(L20+N20)</f>
        <v>1</v>
      </c>
      <c r="P20" s="692" t="s">
        <v>1220</v>
      </c>
      <c r="Q20" s="683">
        <v>0</v>
      </c>
      <c r="R20" s="680">
        <f>(O20+Q20)</f>
        <v>1</v>
      </c>
      <c r="S20" s="692" t="s">
        <v>1220</v>
      </c>
      <c r="T20" s="683">
        <v>0</v>
      </c>
      <c r="U20" s="680">
        <f>(R20+T20)</f>
        <v>1</v>
      </c>
      <c r="V20" s="684" t="s">
        <v>1232</v>
      </c>
    </row>
    <row r="21" spans="1:22" s="74" customFormat="1" ht="30.75" customHeight="1">
      <c r="A21" s="700"/>
      <c r="B21" s="385"/>
      <c r="C21" s="703"/>
      <c r="D21" s="385"/>
      <c r="E21" s="385"/>
      <c r="F21" s="385"/>
      <c r="G21" s="218" t="s">
        <v>609</v>
      </c>
      <c r="H21" s="706"/>
      <c r="I21" s="675"/>
      <c r="J21" s="675"/>
      <c r="K21" s="483"/>
      <c r="L21" s="483"/>
      <c r="M21" s="678"/>
      <c r="N21" s="681"/>
      <c r="O21" s="681"/>
      <c r="P21" s="678"/>
      <c r="Q21" s="678"/>
      <c r="R21" s="681"/>
      <c r="S21" s="678"/>
      <c r="T21" s="678"/>
      <c r="U21" s="681"/>
      <c r="V21" s="685"/>
    </row>
    <row r="22" spans="1:22" s="74" customFormat="1" ht="33" customHeight="1">
      <c r="A22" s="700"/>
      <c r="B22" s="383"/>
      <c r="C22" s="704"/>
      <c r="D22" s="383"/>
      <c r="E22" s="383"/>
      <c r="F22" s="383"/>
      <c r="G22" s="218" t="s">
        <v>594</v>
      </c>
      <c r="H22" s="707"/>
      <c r="I22" s="676"/>
      <c r="J22" s="676"/>
      <c r="K22" s="478"/>
      <c r="L22" s="478"/>
      <c r="M22" s="679"/>
      <c r="N22" s="682"/>
      <c r="O22" s="682"/>
      <c r="P22" s="679"/>
      <c r="Q22" s="679"/>
      <c r="R22" s="682"/>
      <c r="S22" s="679"/>
      <c r="T22" s="679"/>
      <c r="U22" s="682"/>
      <c r="V22" s="686"/>
    </row>
    <row r="23" spans="1:22" s="74" customFormat="1" ht="48.75" customHeight="1">
      <c r="A23" s="700"/>
      <c r="B23" s="460" t="s">
        <v>637</v>
      </c>
      <c r="C23" s="709" t="s">
        <v>724</v>
      </c>
      <c r="D23" s="218" t="s">
        <v>715</v>
      </c>
      <c r="E23" s="218" t="s">
        <v>705</v>
      </c>
      <c r="F23" s="218" t="s">
        <v>698</v>
      </c>
      <c r="G23" s="460" t="s">
        <v>713</v>
      </c>
      <c r="H23" s="708" t="s">
        <v>706</v>
      </c>
      <c r="I23" s="674">
        <v>44928</v>
      </c>
      <c r="J23" s="674">
        <v>45289</v>
      </c>
      <c r="K23" s="694">
        <v>0</v>
      </c>
      <c r="L23" s="694">
        <v>0</v>
      </c>
      <c r="M23" s="689" t="s">
        <v>855</v>
      </c>
      <c r="N23" s="695">
        <v>0.25</v>
      </c>
      <c r="O23" s="671">
        <f>(L23+N23)</f>
        <v>0.25</v>
      </c>
      <c r="P23" s="677" t="s">
        <v>989</v>
      </c>
      <c r="Q23" s="671">
        <v>0.6</v>
      </c>
      <c r="R23" s="671">
        <f>(O23+Q23)</f>
        <v>0.85</v>
      </c>
      <c r="S23" s="677" t="s">
        <v>1059</v>
      </c>
      <c r="T23" s="671">
        <v>0.15</v>
      </c>
      <c r="U23" s="671">
        <f>(R23+T23)</f>
        <v>1</v>
      </c>
      <c r="V23" s="677" t="s">
        <v>1233</v>
      </c>
    </row>
    <row r="24" spans="1:22" s="74" customFormat="1" ht="145.15" customHeight="1">
      <c r="A24" s="701"/>
      <c r="B24" s="460"/>
      <c r="C24" s="709"/>
      <c r="D24" s="218" t="s">
        <v>704</v>
      </c>
      <c r="E24" s="218" t="s">
        <v>705</v>
      </c>
      <c r="F24" s="218" t="s">
        <v>698</v>
      </c>
      <c r="G24" s="460"/>
      <c r="H24" s="708"/>
      <c r="I24" s="693"/>
      <c r="J24" s="693"/>
      <c r="K24" s="694"/>
      <c r="L24" s="694"/>
      <c r="M24" s="690"/>
      <c r="N24" s="690"/>
      <c r="O24" s="671"/>
      <c r="P24" s="679"/>
      <c r="Q24" s="671"/>
      <c r="R24" s="671"/>
      <c r="S24" s="679"/>
      <c r="T24" s="671"/>
      <c r="U24" s="671"/>
      <c r="V24" s="679"/>
    </row>
    <row r="25" spans="1:22" s="74" customFormat="1" ht="79.900000000000006" customHeight="1" thickBot="1">
      <c r="A25" s="174" t="s">
        <v>707</v>
      </c>
      <c r="B25" s="210" t="s">
        <v>708</v>
      </c>
      <c r="C25" s="309" t="s">
        <v>709</v>
      </c>
      <c r="D25" s="210" t="s">
        <v>710</v>
      </c>
      <c r="E25" s="210" t="s">
        <v>711</v>
      </c>
      <c r="F25" s="210" t="s">
        <v>712</v>
      </c>
      <c r="G25" s="210" t="s">
        <v>713</v>
      </c>
      <c r="H25" s="308" t="s">
        <v>586</v>
      </c>
      <c r="I25" s="303">
        <v>44928</v>
      </c>
      <c r="J25" s="303">
        <v>45289</v>
      </c>
      <c r="K25" s="305">
        <v>0.5</v>
      </c>
      <c r="L25" s="305">
        <v>0.5</v>
      </c>
      <c r="M25" s="322" t="s">
        <v>857</v>
      </c>
      <c r="N25" s="319">
        <v>0.5</v>
      </c>
      <c r="O25" s="319">
        <f>(K25+N25)</f>
        <v>1</v>
      </c>
      <c r="P25" s="322" t="s">
        <v>990</v>
      </c>
      <c r="Q25" s="319">
        <v>0.5</v>
      </c>
      <c r="R25" s="318">
        <f>(Q25+O25)/2</f>
        <v>0.75</v>
      </c>
      <c r="S25" s="322" t="s">
        <v>990</v>
      </c>
      <c r="T25" s="319">
        <v>0.25</v>
      </c>
      <c r="U25" s="318">
        <f>(T25+R25)</f>
        <v>1</v>
      </c>
      <c r="V25" s="322" t="s">
        <v>990</v>
      </c>
    </row>
    <row r="26" spans="1:22" ht="73.5" customHeight="1" thickBot="1">
      <c r="A26" s="151"/>
      <c r="B26" s="152"/>
      <c r="C26" s="152"/>
      <c r="D26" s="152"/>
      <c r="E26" s="152"/>
      <c r="F26" s="152"/>
      <c r="G26" s="152"/>
      <c r="H26" s="152"/>
      <c r="I26" s="153"/>
      <c r="J26" s="173" t="s">
        <v>922</v>
      </c>
      <c r="K26" s="154"/>
      <c r="L26" s="161">
        <f>SUM(L5:L25)/12</f>
        <v>0.22916666666666666</v>
      </c>
      <c r="M26" s="323"/>
      <c r="N26" s="323"/>
      <c r="O26" s="324">
        <f>SUM(O5:O25)/12</f>
        <v>0.39583333333333331</v>
      </c>
      <c r="P26" s="323"/>
      <c r="Q26" s="323"/>
      <c r="R26" s="324">
        <f>SUM(R5:R25)/12</f>
        <v>0.625</v>
      </c>
      <c r="S26" s="323"/>
      <c r="T26" s="323"/>
      <c r="U26" s="325">
        <f>SUM(U5:U25)/12</f>
        <v>0.91666666666666663</v>
      </c>
      <c r="V26" s="153"/>
    </row>
    <row r="27" spans="1:22">
      <c r="A27" t="s">
        <v>725</v>
      </c>
    </row>
    <row r="29" spans="1:22">
      <c r="B29" s="672" t="s">
        <v>1058</v>
      </c>
      <c r="C29" s="672"/>
      <c r="D29" s="672"/>
      <c r="E29" s="672"/>
      <c r="F29" s="672"/>
      <c r="G29" s="672"/>
      <c r="H29" s="672"/>
      <c r="I29" s="672"/>
    </row>
    <row r="30" spans="1:22">
      <c r="B30" s="672"/>
      <c r="C30" s="672"/>
      <c r="D30" s="672"/>
      <c r="E30" s="672"/>
      <c r="F30" s="672"/>
      <c r="G30" s="672"/>
      <c r="H30" s="672"/>
      <c r="I30" s="672"/>
    </row>
  </sheetData>
  <sheetProtection algorithmName="SHA-512" hashValue="6y/nG8zoNYrGqp73VEOwrJ2iQwkwAH6p860HFoKdMRlNtvzS8gt6pNfdNUzlJwuL9p0FSKuESomdM3OnpcfaFQ==" saltValue="moyKEr2Igb/rwCN9dQf1BQ==" spinCount="100000" sheet="1" objects="1" scenarios="1"/>
  <mergeCells count="167">
    <mergeCell ref="U3:U4"/>
    <mergeCell ref="U5:U6"/>
    <mergeCell ref="U7:U8"/>
    <mergeCell ref="U9:U10"/>
    <mergeCell ref="U14:U16"/>
    <mergeCell ref="U17:U19"/>
    <mergeCell ref="U20:U22"/>
    <mergeCell ref="U23:U24"/>
    <mergeCell ref="T14:T16"/>
    <mergeCell ref="T5:T6"/>
    <mergeCell ref="S23:S24"/>
    <mergeCell ref="S14:S15"/>
    <mergeCell ref="S17:S19"/>
    <mergeCell ref="S20:S22"/>
    <mergeCell ref="A1:V1"/>
    <mergeCell ref="A2:G2"/>
    <mergeCell ref="H2:J2"/>
    <mergeCell ref="K2:V2"/>
    <mergeCell ref="A3:A4"/>
    <mergeCell ref="B3:B4"/>
    <mergeCell ref="C3:C4"/>
    <mergeCell ref="D3:D4"/>
    <mergeCell ref="E3:E4"/>
    <mergeCell ref="F3:F4"/>
    <mergeCell ref="N3:N4"/>
    <mergeCell ref="Q3:Q4"/>
    <mergeCell ref="T3:T4"/>
    <mergeCell ref="V3:V4"/>
    <mergeCell ref="J3:J4"/>
    <mergeCell ref="K3:K4"/>
    <mergeCell ref="M3:M4"/>
    <mergeCell ref="L3:L4"/>
    <mergeCell ref="P3:P4"/>
    <mergeCell ref="O3:O4"/>
    <mergeCell ref="S3:S4"/>
    <mergeCell ref="A5:A10"/>
    <mergeCell ref="C5:C6"/>
    <mergeCell ref="D5:D6"/>
    <mergeCell ref="E5:E6"/>
    <mergeCell ref="G5:G6"/>
    <mergeCell ref="G3:G4"/>
    <mergeCell ref="H3:H4"/>
    <mergeCell ref="I3:I4"/>
    <mergeCell ref="Q5:Q6"/>
    <mergeCell ref="S5:S6"/>
    <mergeCell ref="S7:S8"/>
    <mergeCell ref="S9:S10"/>
    <mergeCell ref="R3:R4"/>
    <mergeCell ref="R5:R6"/>
    <mergeCell ref="R7:R8"/>
    <mergeCell ref="R9:R10"/>
    <mergeCell ref="V5:V6"/>
    <mergeCell ref="B7:B8"/>
    <mergeCell ref="C7:C8"/>
    <mergeCell ref="D7:D8"/>
    <mergeCell ref="E7:E8"/>
    <mergeCell ref="H7:H8"/>
    <mergeCell ref="K7:K8"/>
    <mergeCell ref="H5:H6"/>
    <mergeCell ref="I5:I6"/>
    <mergeCell ref="J5:J6"/>
    <mergeCell ref="K5:K6"/>
    <mergeCell ref="N5:N6"/>
    <mergeCell ref="I7:I8"/>
    <mergeCell ref="J7:J8"/>
    <mergeCell ref="M5:M6"/>
    <mergeCell ref="M7:M8"/>
    <mergeCell ref="L5:L6"/>
    <mergeCell ref="L7:L8"/>
    <mergeCell ref="P5:P6"/>
    <mergeCell ref="P7:P8"/>
    <mergeCell ref="O5:O6"/>
    <mergeCell ref="O7:O8"/>
    <mergeCell ref="B5:B6"/>
    <mergeCell ref="V9:V10"/>
    <mergeCell ref="A11:A19"/>
    <mergeCell ref="B14:B16"/>
    <mergeCell ref="C14:C16"/>
    <mergeCell ref="D14:D16"/>
    <mergeCell ref="E14:E16"/>
    <mergeCell ref="N7:N8"/>
    <mergeCell ref="Q7:Q8"/>
    <mergeCell ref="T7:T8"/>
    <mergeCell ref="V7:V8"/>
    <mergeCell ref="B9:B10"/>
    <mergeCell ref="C9:C10"/>
    <mergeCell ref="D9:D10"/>
    <mergeCell ref="E9:E10"/>
    <mergeCell ref="H9:H10"/>
    <mergeCell ref="F14:F16"/>
    <mergeCell ref="G14:G15"/>
    <mergeCell ref="H14:H16"/>
    <mergeCell ref="I14:I15"/>
    <mergeCell ref="J14:J15"/>
    <mergeCell ref="K9:K10"/>
    <mergeCell ref="N9:N10"/>
    <mergeCell ref="Q9:Q10"/>
    <mergeCell ref="T9:T10"/>
    <mergeCell ref="R17:R19"/>
    <mergeCell ref="R20:R22"/>
    <mergeCell ref="L23:L24"/>
    <mergeCell ref="P9:P10"/>
    <mergeCell ref="O9:O10"/>
    <mergeCell ref="A20:A24"/>
    <mergeCell ref="B20:B22"/>
    <mergeCell ref="C20:C22"/>
    <mergeCell ref="D20:D22"/>
    <mergeCell ref="E20:E22"/>
    <mergeCell ref="F20:F22"/>
    <mergeCell ref="H20:H22"/>
    <mergeCell ref="H17:H19"/>
    <mergeCell ref="I17:I19"/>
    <mergeCell ref="B17:B19"/>
    <mergeCell ref="C17:C19"/>
    <mergeCell ref="D17:D19"/>
    <mergeCell ref="E17:E19"/>
    <mergeCell ref="F17:F19"/>
    <mergeCell ref="B23:B24"/>
    <mergeCell ref="C23:C24"/>
    <mergeCell ref="G23:G24"/>
    <mergeCell ref="H23:H24"/>
    <mergeCell ref="I20:I22"/>
    <mergeCell ref="J9:J10"/>
    <mergeCell ref="I9:I10"/>
    <mergeCell ref="I23:I24"/>
    <mergeCell ref="J23:J24"/>
    <mergeCell ref="K23:K24"/>
    <mergeCell ref="N23:N24"/>
    <mergeCell ref="Q23:Q24"/>
    <mergeCell ref="Q17:Q19"/>
    <mergeCell ref="J17:J19"/>
    <mergeCell ref="K17:K19"/>
    <mergeCell ref="N17:N19"/>
    <mergeCell ref="K14:K16"/>
    <mergeCell ref="N14:N16"/>
    <mergeCell ref="Q14:Q16"/>
    <mergeCell ref="M9:M10"/>
    <mergeCell ref="L9:L10"/>
    <mergeCell ref="L14:L16"/>
    <mergeCell ref="L17:L19"/>
    <mergeCell ref="L20:L22"/>
    <mergeCell ref="O14:O16"/>
    <mergeCell ref="O17:O19"/>
    <mergeCell ref="R23:R24"/>
    <mergeCell ref="B29:I30"/>
    <mergeCell ref="V14:V16"/>
    <mergeCell ref="J20:J22"/>
    <mergeCell ref="M20:M22"/>
    <mergeCell ref="N20:N22"/>
    <mergeCell ref="Q20:Q22"/>
    <mergeCell ref="V23:V24"/>
    <mergeCell ref="T23:T24"/>
    <mergeCell ref="V20:V22"/>
    <mergeCell ref="T20:T22"/>
    <mergeCell ref="T17:T19"/>
    <mergeCell ref="V17:V19"/>
    <mergeCell ref="M14:M16"/>
    <mergeCell ref="M17:M19"/>
    <mergeCell ref="M23:M24"/>
    <mergeCell ref="K20:K22"/>
    <mergeCell ref="P17:P19"/>
    <mergeCell ref="P20:P22"/>
    <mergeCell ref="P14:P15"/>
    <mergeCell ref="P23:P24"/>
    <mergeCell ref="O20:O22"/>
    <mergeCell ref="R14:R16"/>
    <mergeCell ref="O23:O24"/>
  </mergeCells>
  <hyperlinks>
    <hyperlink ref="P20" r:id="rId1" display="https://ider.gov.co/wp-content/uploads/2022/09/Carta_trato_digno.pdf" xr:uid="{6D27E034-CBAD-41E2-A19F-3790114295F9}"/>
    <hyperlink ref="S20" r:id="rId2" display="https://ider.gov.co/wp-content/uploads/2022/09/Carta_trato_digno.pdf" xr:uid="{2C773B2D-8BE1-4832-86E9-C1CB03C39F5C}"/>
  </hyperlinks>
  <pageMargins left="0.7" right="0.7" top="0.75" bottom="0.75" header="0.3" footer="0.3"/>
  <pageSetup paperSize="9" orientation="portrait"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T27"/>
  <sheetViews>
    <sheetView zoomScaleNormal="100" workbookViewId="0">
      <selection activeCell="S3" sqref="S3:S4"/>
    </sheetView>
  </sheetViews>
  <sheetFormatPr baseColWidth="10" defaultRowHeight="15.75"/>
  <cols>
    <col min="1" max="1" width="15.75" customWidth="1"/>
    <col min="3" max="3" width="22.75" customWidth="1"/>
    <col min="4" max="4" width="18.5" customWidth="1"/>
    <col min="5" max="5" width="13.25" customWidth="1"/>
    <col min="11" max="11" width="25.75" customWidth="1"/>
    <col min="14" max="14" width="33.25" customWidth="1"/>
    <col min="17" max="17" width="31" customWidth="1"/>
    <col min="18" max="18" width="17.625" customWidth="1"/>
    <col min="19" max="19" width="20.375" bestFit="1" customWidth="1"/>
    <col min="20" max="20" width="25.375" customWidth="1"/>
  </cols>
  <sheetData>
    <row r="1" spans="1:20" s="88" customFormat="1" ht="48" customHeight="1">
      <c r="A1" s="738" t="s">
        <v>780</v>
      </c>
      <c r="B1" s="738"/>
      <c r="C1" s="738"/>
      <c r="D1" s="738"/>
      <c r="E1" s="738"/>
      <c r="F1" s="738"/>
      <c r="G1" s="738"/>
      <c r="H1" s="738"/>
      <c r="I1" s="738"/>
      <c r="J1" s="738"/>
      <c r="K1" s="738"/>
      <c r="L1" s="738"/>
      <c r="M1" s="738"/>
      <c r="N1" s="738"/>
      <c r="O1" s="738"/>
      <c r="P1" s="738"/>
      <c r="Q1" s="738"/>
      <c r="R1" s="738"/>
      <c r="S1" s="738"/>
      <c r="T1" s="738"/>
    </row>
    <row r="2" spans="1:20" s="88" customFormat="1" ht="25.9" customHeight="1">
      <c r="A2" s="739" t="s">
        <v>726</v>
      </c>
      <c r="B2" s="739"/>
      <c r="C2" s="739"/>
      <c r="D2" s="739"/>
      <c r="E2" s="739"/>
      <c r="F2" s="739"/>
      <c r="G2" s="739"/>
      <c r="H2" s="739"/>
      <c r="I2" s="740" t="s">
        <v>425</v>
      </c>
      <c r="J2" s="740"/>
      <c r="K2" s="740"/>
      <c r="L2" s="740"/>
      <c r="M2" s="740"/>
      <c r="N2" s="740"/>
      <c r="O2" s="740"/>
      <c r="P2" s="740"/>
      <c r="Q2" s="740"/>
      <c r="R2" s="740"/>
      <c r="S2" s="740"/>
      <c r="T2" s="740"/>
    </row>
    <row r="3" spans="1:20" s="89" customFormat="1" ht="28.15" customHeight="1">
      <c r="A3" s="741" t="s">
        <v>727</v>
      </c>
      <c r="B3" s="742" t="s">
        <v>728</v>
      </c>
      <c r="C3" s="743"/>
      <c r="D3" s="741" t="s">
        <v>729</v>
      </c>
      <c r="E3" s="746" t="s">
        <v>0</v>
      </c>
      <c r="F3" s="746" t="s">
        <v>568</v>
      </c>
      <c r="G3" s="746"/>
      <c r="H3" s="746"/>
      <c r="I3" s="747" t="s">
        <v>430</v>
      </c>
      <c r="J3" s="748" t="s">
        <v>938</v>
      </c>
      <c r="K3" s="746" t="s">
        <v>434</v>
      </c>
      <c r="L3" s="747" t="s">
        <v>431</v>
      </c>
      <c r="M3" s="751" t="s">
        <v>991</v>
      </c>
      <c r="N3" s="749" t="s">
        <v>434</v>
      </c>
      <c r="O3" s="747" t="s">
        <v>432</v>
      </c>
      <c r="P3" s="751" t="s">
        <v>1060</v>
      </c>
      <c r="Q3" s="749" t="s">
        <v>434</v>
      </c>
      <c r="R3" s="747" t="s">
        <v>433</v>
      </c>
      <c r="S3" s="753" t="s">
        <v>1235</v>
      </c>
      <c r="T3" s="746" t="s">
        <v>434</v>
      </c>
    </row>
    <row r="4" spans="1:20" s="89" customFormat="1" ht="28.15" customHeight="1">
      <c r="A4" s="741"/>
      <c r="B4" s="744"/>
      <c r="C4" s="745"/>
      <c r="D4" s="741"/>
      <c r="E4" s="746"/>
      <c r="F4" s="91" t="s">
        <v>660</v>
      </c>
      <c r="G4" s="91" t="s">
        <v>730</v>
      </c>
      <c r="H4" s="91" t="s">
        <v>525</v>
      </c>
      <c r="I4" s="747"/>
      <c r="J4" s="748"/>
      <c r="K4" s="746"/>
      <c r="L4" s="747"/>
      <c r="M4" s="759"/>
      <c r="N4" s="750"/>
      <c r="O4" s="747"/>
      <c r="P4" s="752"/>
      <c r="Q4" s="750"/>
      <c r="R4" s="747"/>
      <c r="S4" s="754"/>
      <c r="T4" s="746"/>
    </row>
    <row r="5" spans="1:20" s="88" customFormat="1" ht="169.9" customHeight="1">
      <c r="A5" s="757" t="s">
        <v>731</v>
      </c>
      <c r="B5" s="90" t="s">
        <v>572</v>
      </c>
      <c r="C5" s="175" t="s">
        <v>732</v>
      </c>
      <c r="D5" s="175" t="s">
        <v>733</v>
      </c>
      <c r="E5" s="175" t="s">
        <v>617</v>
      </c>
      <c r="F5" s="176" t="s">
        <v>2</v>
      </c>
      <c r="G5" s="177">
        <v>44928</v>
      </c>
      <c r="H5" s="177">
        <v>45289</v>
      </c>
      <c r="I5" s="178">
        <v>0.25</v>
      </c>
      <c r="J5" s="178">
        <v>0.25</v>
      </c>
      <c r="K5" s="178" t="s">
        <v>840</v>
      </c>
      <c r="L5" s="178">
        <v>0.25</v>
      </c>
      <c r="M5" s="178">
        <f>(J5+L5)</f>
        <v>0.5</v>
      </c>
      <c r="N5" s="178" t="s">
        <v>840</v>
      </c>
      <c r="O5" s="178">
        <v>0.25</v>
      </c>
      <c r="P5" s="178">
        <f>(M5+O5)</f>
        <v>0.75</v>
      </c>
      <c r="Q5" s="178" t="s">
        <v>1042</v>
      </c>
      <c r="R5" s="178">
        <v>0.25</v>
      </c>
      <c r="S5" s="178">
        <f>(P5+R5)</f>
        <v>1</v>
      </c>
      <c r="T5" s="179" t="s">
        <v>1042</v>
      </c>
    </row>
    <row r="6" spans="1:20" s="88" customFormat="1" ht="232.15" customHeight="1">
      <c r="A6" s="757"/>
      <c r="B6" s="90" t="s">
        <v>580</v>
      </c>
      <c r="C6" s="180" t="s">
        <v>782</v>
      </c>
      <c r="D6" s="180" t="s">
        <v>734</v>
      </c>
      <c r="E6" s="180" t="s">
        <v>735</v>
      </c>
      <c r="F6" s="176" t="s">
        <v>2</v>
      </c>
      <c r="G6" s="177">
        <v>44928</v>
      </c>
      <c r="H6" s="177">
        <v>45289</v>
      </c>
      <c r="I6" s="178">
        <v>0.25</v>
      </c>
      <c r="J6" s="178">
        <v>0.25</v>
      </c>
      <c r="K6" s="178" t="s">
        <v>992</v>
      </c>
      <c r="L6" s="178">
        <v>0.25</v>
      </c>
      <c r="M6" s="178">
        <f>(J6+L6)</f>
        <v>0.5</v>
      </c>
      <c r="N6" s="178" t="s">
        <v>993</v>
      </c>
      <c r="O6" s="178">
        <v>0.25</v>
      </c>
      <c r="P6" s="178">
        <f>(M6+O6)</f>
        <v>0.75</v>
      </c>
      <c r="Q6" s="178" t="s">
        <v>1061</v>
      </c>
      <c r="R6" s="178">
        <v>0.25</v>
      </c>
      <c r="S6" s="178">
        <f>(P6+R6)</f>
        <v>1</v>
      </c>
      <c r="T6" s="179" t="s">
        <v>1236</v>
      </c>
    </row>
    <row r="7" spans="1:20" s="88" customFormat="1" ht="89.25" customHeight="1">
      <c r="A7" s="757"/>
      <c r="B7" s="90" t="s">
        <v>589</v>
      </c>
      <c r="C7" s="175" t="s">
        <v>783</v>
      </c>
      <c r="D7" s="175" t="s">
        <v>734</v>
      </c>
      <c r="E7" s="175" t="s">
        <v>623</v>
      </c>
      <c r="F7" s="176" t="s">
        <v>578</v>
      </c>
      <c r="G7" s="177">
        <v>44928</v>
      </c>
      <c r="H7" s="177">
        <v>45289</v>
      </c>
      <c r="I7" s="178">
        <v>0.25</v>
      </c>
      <c r="J7" s="178">
        <v>0.25</v>
      </c>
      <c r="K7" s="178" t="s">
        <v>841</v>
      </c>
      <c r="L7" s="178">
        <v>0.25</v>
      </c>
      <c r="M7" s="178">
        <f>(J7+L7)</f>
        <v>0.5</v>
      </c>
      <c r="N7" s="178" t="s">
        <v>841</v>
      </c>
      <c r="O7" s="178">
        <v>0.25</v>
      </c>
      <c r="P7" s="178">
        <f>(M7+O7)</f>
        <v>0.75</v>
      </c>
      <c r="Q7" s="178" t="s">
        <v>841</v>
      </c>
      <c r="R7" s="178">
        <v>0.25</v>
      </c>
      <c r="S7" s="178">
        <f>(P7+R7)</f>
        <v>1</v>
      </c>
      <c r="T7" s="179" t="s">
        <v>841</v>
      </c>
    </row>
    <row r="8" spans="1:20" s="88" customFormat="1" ht="60">
      <c r="A8" s="757"/>
      <c r="B8" s="90" t="s">
        <v>595</v>
      </c>
      <c r="C8" s="175" t="s">
        <v>736</v>
      </c>
      <c r="D8" s="175" t="s">
        <v>737</v>
      </c>
      <c r="E8" s="175" t="s">
        <v>617</v>
      </c>
      <c r="F8" s="176" t="s">
        <v>706</v>
      </c>
      <c r="G8" s="177">
        <v>44928</v>
      </c>
      <c r="H8" s="177">
        <v>45289</v>
      </c>
      <c r="I8" s="178">
        <v>1</v>
      </c>
      <c r="J8" s="178">
        <v>1</v>
      </c>
      <c r="K8" s="178" t="s">
        <v>842</v>
      </c>
      <c r="L8" s="178">
        <v>1</v>
      </c>
      <c r="M8" s="178">
        <f>(J8+L8)/2</f>
        <v>1</v>
      </c>
      <c r="N8" s="178" t="s">
        <v>994</v>
      </c>
      <c r="O8" s="178">
        <v>1</v>
      </c>
      <c r="P8" s="178">
        <f>(I8+L8+O8)/3</f>
        <v>1</v>
      </c>
      <c r="Q8" s="178" t="s">
        <v>994</v>
      </c>
      <c r="R8" s="178">
        <v>1</v>
      </c>
      <c r="S8" s="178">
        <f>(L8+O8+R8)/3</f>
        <v>1</v>
      </c>
      <c r="T8" s="179" t="s">
        <v>994</v>
      </c>
    </row>
    <row r="9" spans="1:20" s="88" customFormat="1" ht="60">
      <c r="A9" s="757"/>
      <c r="B9" s="90" t="s">
        <v>602</v>
      </c>
      <c r="C9" s="175" t="s">
        <v>788</v>
      </c>
      <c r="D9" s="175" t="s">
        <v>786</v>
      </c>
      <c r="E9" s="175" t="s">
        <v>787</v>
      </c>
      <c r="F9" s="176" t="s">
        <v>586</v>
      </c>
      <c r="G9" s="177">
        <v>44928</v>
      </c>
      <c r="H9" s="177">
        <v>45289</v>
      </c>
      <c r="I9" s="178">
        <v>1</v>
      </c>
      <c r="J9" s="178">
        <v>1</v>
      </c>
      <c r="K9" s="178" t="s">
        <v>843</v>
      </c>
      <c r="L9" s="178">
        <v>0.7</v>
      </c>
      <c r="M9" s="178">
        <f>(L9+I9)/2</f>
        <v>0.85</v>
      </c>
      <c r="N9" s="178" t="s">
        <v>1062</v>
      </c>
      <c r="O9" s="178">
        <v>1</v>
      </c>
      <c r="P9" s="178">
        <f>(M9+O9)/2</f>
        <v>0.92500000000000004</v>
      </c>
      <c r="Q9" s="178" t="s">
        <v>1063</v>
      </c>
      <c r="R9" s="178">
        <v>1</v>
      </c>
      <c r="S9" s="178">
        <f>(P9+R9)/2</f>
        <v>0.96250000000000002</v>
      </c>
      <c r="T9" s="179" t="s">
        <v>1237</v>
      </c>
    </row>
    <row r="10" spans="1:20" s="88" customFormat="1" ht="72">
      <c r="A10" s="757"/>
      <c r="B10" s="90" t="s">
        <v>739</v>
      </c>
      <c r="C10" s="175" t="s">
        <v>738</v>
      </c>
      <c r="D10" s="175" t="s">
        <v>734</v>
      </c>
      <c r="E10" s="175" t="s">
        <v>623</v>
      </c>
      <c r="F10" s="176" t="s">
        <v>2</v>
      </c>
      <c r="G10" s="177">
        <v>44928</v>
      </c>
      <c r="H10" s="177">
        <v>45289</v>
      </c>
      <c r="I10" s="178">
        <v>0.25</v>
      </c>
      <c r="J10" s="178">
        <v>0.25</v>
      </c>
      <c r="K10" s="178" t="s">
        <v>844</v>
      </c>
      <c r="L10" s="178">
        <v>0.25</v>
      </c>
      <c r="M10" s="178">
        <f t="shared" ref="M10:M15" si="0">(J10+L10)</f>
        <v>0.5</v>
      </c>
      <c r="N10" s="178" t="s">
        <v>995</v>
      </c>
      <c r="O10" s="178">
        <v>0.25</v>
      </c>
      <c r="P10" s="178">
        <f t="shared" ref="P10:P15" si="1">(M10+O10)</f>
        <v>0.75</v>
      </c>
      <c r="Q10" s="178" t="s">
        <v>1064</v>
      </c>
      <c r="R10" s="178">
        <v>0.25</v>
      </c>
      <c r="S10" s="178">
        <f t="shared" ref="S10:S13" si="2">(P10+R10)</f>
        <v>1</v>
      </c>
      <c r="T10" s="181" t="s">
        <v>1238</v>
      </c>
    </row>
    <row r="11" spans="1:20" s="88" customFormat="1" ht="72">
      <c r="A11" s="757"/>
      <c r="B11" s="90" t="s">
        <v>742</v>
      </c>
      <c r="C11" s="182" t="s">
        <v>740</v>
      </c>
      <c r="D11" s="182" t="s">
        <v>741</v>
      </c>
      <c r="E11" s="175" t="s">
        <v>655</v>
      </c>
      <c r="F11" s="176" t="s">
        <v>586</v>
      </c>
      <c r="G11" s="177">
        <v>44928</v>
      </c>
      <c r="H11" s="177">
        <v>45289</v>
      </c>
      <c r="I11" s="178">
        <v>0.25</v>
      </c>
      <c r="J11" s="178">
        <v>0.25</v>
      </c>
      <c r="K11" s="178" t="s">
        <v>845</v>
      </c>
      <c r="L11" s="178">
        <v>0.25</v>
      </c>
      <c r="M11" s="178">
        <f t="shared" si="0"/>
        <v>0.5</v>
      </c>
      <c r="N11" s="178" t="s">
        <v>845</v>
      </c>
      <c r="O11" s="178">
        <v>0.25</v>
      </c>
      <c r="P11" s="178">
        <f t="shared" si="1"/>
        <v>0.75</v>
      </c>
      <c r="Q11" s="178" t="s">
        <v>845</v>
      </c>
      <c r="R11" s="178">
        <v>0.25</v>
      </c>
      <c r="S11" s="178">
        <f t="shared" si="2"/>
        <v>1</v>
      </c>
      <c r="T11" s="181" t="s">
        <v>845</v>
      </c>
    </row>
    <row r="12" spans="1:20" s="88" customFormat="1" ht="108" customHeight="1">
      <c r="A12" s="757"/>
      <c r="B12" s="90" t="s">
        <v>785</v>
      </c>
      <c r="C12" s="182" t="s">
        <v>743</v>
      </c>
      <c r="D12" s="182" t="s">
        <v>744</v>
      </c>
      <c r="E12" s="175" t="s">
        <v>609</v>
      </c>
      <c r="F12" s="176" t="s">
        <v>1</v>
      </c>
      <c r="G12" s="177">
        <v>44928</v>
      </c>
      <c r="H12" s="177">
        <v>45289</v>
      </c>
      <c r="I12" s="178">
        <v>0.25</v>
      </c>
      <c r="J12" s="178">
        <v>0.25</v>
      </c>
      <c r="K12" s="178" t="s">
        <v>846</v>
      </c>
      <c r="L12" s="178">
        <v>0.25</v>
      </c>
      <c r="M12" s="178">
        <f t="shared" si="0"/>
        <v>0.5</v>
      </c>
      <c r="N12" s="178" t="s">
        <v>996</v>
      </c>
      <c r="O12" s="178">
        <v>0.25</v>
      </c>
      <c r="P12" s="178">
        <f t="shared" si="1"/>
        <v>0.75</v>
      </c>
      <c r="Q12" s="178" t="s">
        <v>996</v>
      </c>
      <c r="R12" s="178">
        <v>0.25</v>
      </c>
      <c r="S12" s="178">
        <f t="shared" si="2"/>
        <v>1</v>
      </c>
      <c r="T12" s="181" t="s">
        <v>996</v>
      </c>
    </row>
    <row r="13" spans="1:20" s="88" customFormat="1" ht="92.25" customHeight="1">
      <c r="A13" s="757" t="s">
        <v>745</v>
      </c>
      <c r="B13" s="90" t="s">
        <v>612</v>
      </c>
      <c r="C13" s="182" t="s">
        <v>746</v>
      </c>
      <c r="D13" s="175" t="s">
        <v>747</v>
      </c>
      <c r="E13" s="175" t="s">
        <v>748</v>
      </c>
      <c r="F13" s="176" t="s">
        <v>1</v>
      </c>
      <c r="G13" s="177">
        <v>44928</v>
      </c>
      <c r="H13" s="177">
        <v>45289</v>
      </c>
      <c r="I13" s="178">
        <v>0.25</v>
      </c>
      <c r="J13" s="178">
        <v>0.25</v>
      </c>
      <c r="K13" s="178" t="s">
        <v>847</v>
      </c>
      <c r="L13" s="178">
        <v>0.25</v>
      </c>
      <c r="M13" s="178">
        <f t="shared" si="0"/>
        <v>0.5</v>
      </c>
      <c r="N13" s="178" t="s">
        <v>997</v>
      </c>
      <c r="O13" s="178">
        <v>0.25</v>
      </c>
      <c r="P13" s="178">
        <f t="shared" si="1"/>
        <v>0.75</v>
      </c>
      <c r="Q13" s="178" t="s">
        <v>997</v>
      </c>
      <c r="R13" s="178">
        <v>0.25</v>
      </c>
      <c r="S13" s="178">
        <f t="shared" si="2"/>
        <v>1</v>
      </c>
      <c r="T13" s="181" t="s">
        <v>997</v>
      </c>
    </row>
    <row r="14" spans="1:20" s="88" customFormat="1" ht="209.25" customHeight="1">
      <c r="A14" s="757"/>
      <c r="B14" s="90" t="s">
        <v>618</v>
      </c>
      <c r="C14" s="182" t="s">
        <v>749</v>
      </c>
      <c r="D14" s="182" t="s">
        <v>750</v>
      </c>
      <c r="E14" s="175" t="s">
        <v>748</v>
      </c>
      <c r="F14" s="176" t="s">
        <v>1</v>
      </c>
      <c r="G14" s="177">
        <v>44928</v>
      </c>
      <c r="H14" s="177">
        <v>45289</v>
      </c>
      <c r="I14" s="178">
        <v>0.25</v>
      </c>
      <c r="J14" s="178">
        <v>0.25</v>
      </c>
      <c r="K14" s="178" t="s">
        <v>835</v>
      </c>
      <c r="L14" s="178">
        <v>0</v>
      </c>
      <c r="M14" s="178">
        <f t="shared" si="0"/>
        <v>0.25</v>
      </c>
      <c r="N14" s="178" t="s">
        <v>1113</v>
      </c>
      <c r="O14" s="178">
        <v>0.75</v>
      </c>
      <c r="P14" s="178">
        <f>(I14+L14+O14)</f>
        <v>1</v>
      </c>
      <c r="Q14" s="178" t="s">
        <v>1239</v>
      </c>
      <c r="R14" s="178">
        <f>0%</f>
        <v>0</v>
      </c>
      <c r="S14" s="178">
        <f>(R14+P14)</f>
        <v>1</v>
      </c>
      <c r="T14" s="181" t="s">
        <v>1240</v>
      </c>
    </row>
    <row r="15" spans="1:20" s="88" customFormat="1" ht="96" customHeight="1">
      <c r="A15" s="757"/>
      <c r="B15" s="93" t="s">
        <v>624</v>
      </c>
      <c r="C15" s="183" t="s">
        <v>790</v>
      </c>
      <c r="D15" s="184" t="s">
        <v>789</v>
      </c>
      <c r="E15" s="175" t="s">
        <v>791</v>
      </c>
      <c r="F15" s="176" t="s">
        <v>1</v>
      </c>
      <c r="G15" s="177">
        <v>44928</v>
      </c>
      <c r="H15" s="177">
        <v>45289</v>
      </c>
      <c r="I15" s="178">
        <v>0.25</v>
      </c>
      <c r="J15" s="178">
        <v>0.25</v>
      </c>
      <c r="K15" s="181" t="s">
        <v>848</v>
      </c>
      <c r="L15" s="178">
        <v>0.25</v>
      </c>
      <c r="M15" s="178">
        <f t="shared" si="0"/>
        <v>0.5</v>
      </c>
      <c r="N15" s="181" t="s">
        <v>998</v>
      </c>
      <c r="O15" s="178">
        <v>0.25</v>
      </c>
      <c r="P15" s="178">
        <f t="shared" si="1"/>
        <v>0.75</v>
      </c>
      <c r="Q15" s="178" t="s">
        <v>998</v>
      </c>
      <c r="R15" s="178">
        <v>0.25</v>
      </c>
      <c r="S15" s="178">
        <f t="shared" ref="S15" si="3">(P15+R15)</f>
        <v>1</v>
      </c>
      <c r="T15" s="181" t="s">
        <v>998</v>
      </c>
    </row>
    <row r="16" spans="1:20" s="88" customFormat="1" ht="108">
      <c r="A16" s="757" t="s">
        <v>751</v>
      </c>
      <c r="B16" s="90" t="s">
        <v>631</v>
      </c>
      <c r="C16" s="175" t="s">
        <v>752</v>
      </c>
      <c r="D16" s="175" t="s">
        <v>753</v>
      </c>
      <c r="E16" s="175" t="s">
        <v>754</v>
      </c>
      <c r="F16" s="177" t="s">
        <v>586</v>
      </c>
      <c r="G16" s="177">
        <v>44928</v>
      </c>
      <c r="H16" s="300">
        <v>45289</v>
      </c>
      <c r="I16" s="178">
        <v>0.25</v>
      </c>
      <c r="J16" s="178">
        <v>0.25</v>
      </c>
      <c r="K16" s="181" t="s">
        <v>830</v>
      </c>
      <c r="L16" s="178">
        <v>0.25</v>
      </c>
      <c r="M16" s="178">
        <f>J16+L16</f>
        <v>0.5</v>
      </c>
      <c r="N16" s="178" t="s">
        <v>999</v>
      </c>
      <c r="O16" s="178">
        <v>0.25</v>
      </c>
      <c r="P16" s="178">
        <f>M16+O16</f>
        <v>0.75</v>
      </c>
      <c r="Q16" s="178" t="s">
        <v>999</v>
      </c>
      <c r="R16" s="178">
        <v>0.25</v>
      </c>
      <c r="S16" s="178">
        <f>P16+R16</f>
        <v>1</v>
      </c>
      <c r="T16" s="181" t="s">
        <v>999</v>
      </c>
    </row>
    <row r="17" spans="1:20" s="88" customFormat="1" ht="108">
      <c r="A17" s="757"/>
      <c r="B17" s="90" t="s">
        <v>637</v>
      </c>
      <c r="C17" s="185" t="s">
        <v>755</v>
      </c>
      <c r="D17" s="182" t="s">
        <v>756</v>
      </c>
      <c r="E17" s="175" t="s">
        <v>754</v>
      </c>
      <c r="F17" s="177" t="s">
        <v>586</v>
      </c>
      <c r="G17" s="177">
        <v>44928</v>
      </c>
      <c r="H17" s="177">
        <v>45289</v>
      </c>
      <c r="I17" s="178">
        <v>0.25</v>
      </c>
      <c r="J17" s="178">
        <v>0.25</v>
      </c>
      <c r="K17" s="178" t="s">
        <v>1000</v>
      </c>
      <c r="L17" s="178">
        <v>0.25</v>
      </c>
      <c r="M17" s="178">
        <f>J17+L17</f>
        <v>0.5</v>
      </c>
      <c r="N17" s="178" t="s">
        <v>1001</v>
      </c>
      <c r="O17" s="178">
        <v>0.25</v>
      </c>
      <c r="P17" s="178">
        <f>M17+O17</f>
        <v>0.75</v>
      </c>
      <c r="Q17" s="178" t="s">
        <v>1001</v>
      </c>
      <c r="R17" s="178">
        <v>0.25</v>
      </c>
      <c r="S17" s="178">
        <f>P17+R17</f>
        <v>1</v>
      </c>
      <c r="T17" s="181" t="s">
        <v>1001</v>
      </c>
    </row>
    <row r="18" spans="1:20" s="88" customFormat="1" ht="84">
      <c r="A18" s="757"/>
      <c r="B18" s="90" t="s">
        <v>642</v>
      </c>
      <c r="C18" s="182" t="s">
        <v>757</v>
      </c>
      <c r="D18" s="182" t="s">
        <v>758</v>
      </c>
      <c r="E18" s="175" t="s">
        <v>759</v>
      </c>
      <c r="F18" s="177" t="s">
        <v>586</v>
      </c>
      <c r="G18" s="177">
        <v>44928</v>
      </c>
      <c r="H18" s="177" t="s">
        <v>1002</v>
      </c>
      <c r="I18" s="178">
        <v>0.25</v>
      </c>
      <c r="J18" s="178">
        <v>0.25</v>
      </c>
      <c r="K18" s="186" t="s">
        <v>849</v>
      </c>
      <c r="L18" s="178">
        <v>0.25</v>
      </c>
      <c r="M18" s="178">
        <f t="shared" ref="M18:M23" si="4">(J18+L18)</f>
        <v>0.5</v>
      </c>
      <c r="N18" s="178" t="s">
        <v>1003</v>
      </c>
      <c r="O18" s="178">
        <v>0.25</v>
      </c>
      <c r="P18" s="178">
        <f t="shared" ref="P18:P23" si="5">(M18+O18)</f>
        <v>0.75</v>
      </c>
      <c r="Q18" s="178" t="s">
        <v>1003</v>
      </c>
      <c r="R18" s="178">
        <v>0.25</v>
      </c>
      <c r="S18" s="178">
        <f t="shared" ref="S18:S19" si="6">(P18+R18)</f>
        <v>1</v>
      </c>
      <c r="T18" s="181" t="s">
        <v>1003</v>
      </c>
    </row>
    <row r="19" spans="1:20" s="88" customFormat="1" ht="72">
      <c r="A19" s="757"/>
      <c r="B19" s="90" t="s">
        <v>760</v>
      </c>
      <c r="C19" s="182" t="s">
        <v>761</v>
      </c>
      <c r="D19" s="185" t="s">
        <v>762</v>
      </c>
      <c r="E19" s="175" t="s">
        <v>763</v>
      </c>
      <c r="F19" s="177" t="s">
        <v>586</v>
      </c>
      <c r="G19" s="177">
        <v>44928</v>
      </c>
      <c r="H19" s="177">
        <v>45289</v>
      </c>
      <c r="I19" s="178">
        <v>0.25</v>
      </c>
      <c r="J19" s="178">
        <v>0.25</v>
      </c>
      <c r="K19" s="178" t="s">
        <v>831</v>
      </c>
      <c r="L19" s="178">
        <v>0.25</v>
      </c>
      <c r="M19" s="178">
        <f t="shared" si="4"/>
        <v>0.5</v>
      </c>
      <c r="N19" s="178" t="s">
        <v>1004</v>
      </c>
      <c r="O19" s="178">
        <v>0.5</v>
      </c>
      <c r="P19" s="178">
        <f t="shared" si="5"/>
        <v>1</v>
      </c>
      <c r="Q19" s="178" t="s">
        <v>1004</v>
      </c>
      <c r="R19" s="178">
        <v>0</v>
      </c>
      <c r="S19" s="178">
        <f t="shared" si="6"/>
        <v>1</v>
      </c>
      <c r="T19" s="181" t="s">
        <v>1243</v>
      </c>
    </row>
    <row r="20" spans="1:20" s="88" customFormat="1" ht="91.9" customHeight="1">
      <c r="A20" s="92" t="s">
        <v>764</v>
      </c>
      <c r="B20" s="90" t="s">
        <v>650</v>
      </c>
      <c r="C20" s="182" t="s">
        <v>765</v>
      </c>
      <c r="D20" s="182" t="s">
        <v>766</v>
      </c>
      <c r="E20" s="175" t="s">
        <v>767</v>
      </c>
      <c r="F20" s="177" t="s">
        <v>586</v>
      </c>
      <c r="G20" s="177">
        <v>44928</v>
      </c>
      <c r="H20" s="177">
        <v>45289</v>
      </c>
      <c r="I20" s="178">
        <v>0.25</v>
      </c>
      <c r="J20" s="178">
        <v>0.25</v>
      </c>
      <c r="K20" s="178" t="s">
        <v>850</v>
      </c>
      <c r="L20" s="178">
        <v>0.75</v>
      </c>
      <c r="M20" s="178">
        <f t="shared" si="4"/>
        <v>1</v>
      </c>
      <c r="N20" s="178" t="s">
        <v>1043</v>
      </c>
      <c r="O20" s="178">
        <v>0</v>
      </c>
      <c r="P20" s="178">
        <f>M20</f>
        <v>1</v>
      </c>
      <c r="Q20" s="178" t="s">
        <v>1112</v>
      </c>
      <c r="R20" s="178">
        <v>0</v>
      </c>
      <c r="S20" s="178">
        <f>P20</f>
        <v>1</v>
      </c>
      <c r="T20" s="181" t="s">
        <v>1112</v>
      </c>
    </row>
    <row r="21" spans="1:20" s="88" customFormat="1" ht="91.9" customHeight="1">
      <c r="A21" s="757" t="s">
        <v>768</v>
      </c>
      <c r="B21" s="90" t="s">
        <v>769</v>
      </c>
      <c r="C21" s="182" t="s">
        <v>770</v>
      </c>
      <c r="D21" s="182" t="s">
        <v>771</v>
      </c>
      <c r="E21" s="175" t="s">
        <v>772</v>
      </c>
      <c r="F21" s="177" t="s">
        <v>586</v>
      </c>
      <c r="G21" s="177">
        <v>44928</v>
      </c>
      <c r="H21" s="177">
        <v>45289</v>
      </c>
      <c r="I21" s="178">
        <v>0</v>
      </c>
      <c r="J21" s="178">
        <v>0</v>
      </c>
      <c r="K21" s="178" t="s">
        <v>1109</v>
      </c>
      <c r="L21" s="178">
        <v>0</v>
      </c>
      <c r="M21" s="178">
        <f t="shared" si="4"/>
        <v>0</v>
      </c>
      <c r="N21" s="178" t="s">
        <v>1241</v>
      </c>
      <c r="O21" s="178">
        <v>1</v>
      </c>
      <c r="P21" s="178">
        <f>(I21+L21+O21)</f>
        <v>1</v>
      </c>
      <c r="Q21" s="178" t="s">
        <v>1111</v>
      </c>
      <c r="R21" s="178">
        <v>0</v>
      </c>
      <c r="S21" s="178">
        <f>(L21+O21+R21)</f>
        <v>1</v>
      </c>
      <c r="T21" s="181" t="s">
        <v>1242</v>
      </c>
    </row>
    <row r="22" spans="1:20" s="88" customFormat="1" ht="48">
      <c r="A22" s="757"/>
      <c r="B22" s="90" t="s">
        <v>773</v>
      </c>
      <c r="C22" s="182" t="s">
        <v>774</v>
      </c>
      <c r="D22" s="182" t="s">
        <v>775</v>
      </c>
      <c r="E22" s="175" t="s">
        <v>748</v>
      </c>
      <c r="F22" s="177" t="s">
        <v>776</v>
      </c>
      <c r="G22" s="177">
        <v>44928</v>
      </c>
      <c r="H22" s="177">
        <v>45289</v>
      </c>
      <c r="I22" s="178">
        <v>0.25</v>
      </c>
      <c r="J22" s="178">
        <v>0.25</v>
      </c>
      <c r="K22" s="178" t="s">
        <v>851</v>
      </c>
      <c r="L22" s="178">
        <v>0.25</v>
      </c>
      <c r="M22" s="178">
        <f t="shared" si="4"/>
        <v>0.5</v>
      </c>
      <c r="N22" s="178" t="s">
        <v>851</v>
      </c>
      <c r="O22" s="178">
        <v>0.25</v>
      </c>
      <c r="P22" s="178">
        <f t="shared" si="5"/>
        <v>0.75</v>
      </c>
      <c r="Q22" s="178" t="s">
        <v>851</v>
      </c>
      <c r="R22" s="178">
        <v>0.25</v>
      </c>
      <c r="S22" s="178">
        <f t="shared" ref="S22:S23" si="7">(P22+R22)</f>
        <v>1</v>
      </c>
      <c r="T22" s="181" t="s">
        <v>851</v>
      </c>
    </row>
    <row r="23" spans="1:20" s="88" customFormat="1" ht="70.150000000000006" customHeight="1" thickBot="1">
      <c r="A23" s="758"/>
      <c r="B23" s="189" t="s">
        <v>777</v>
      </c>
      <c r="C23" s="190" t="s">
        <v>778</v>
      </c>
      <c r="D23" s="190" t="s">
        <v>779</v>
      </c>
      <c r="E23" s="191" t="s">
        <v>784</v>
      </c>
      <c r="F23" s="192" t="s">
        <v>776</v>
      </c>
      <c r="G23" s="192">
        <v>44928</v>
      </c>
      <c r="H23" s="192">
        <v>45289</v>
      </c>
      <c r="I23" s="187">
        <v>0.25</v>
      </c>
      <c r="J23" s="187">
        <v>0.25</v>
      </c>
      <c r="K23" s="187" t="s">
        <v>852</v>
      </c>
      <c r="L23" s="187">
        <v>0.25</v>
      </c>
      <c r="M23" s="187">
        <f t="shared" si="4"/>
        <v>0.5</v>
      </c>
      <c r="N23" s="187" t="s">
        <v>852</v>
      </c>
      <c r="O23" s="187">
        <v>0.25</v>
      </c>
      <c r="P23" s="187">
        <f t="shared" si="5"/>
        <v>0.75</v>
      </c>
      <c r="Q23" s="187" t="s">
        <v>852</v>
      </c>
      <c r="R23" s="187">
        <v>0.25</v>
      </c>
      <c r="S23" s="187">
        <f t="shared" si="7"/>
        <v>1</v>
      </c>
      <c r="T23" s="188" t="s">
        <v>852</v>
      </c>
    </row>
    <row r="24" spans="1:20" ht="21.75" thickBot="1">
      <c r="A24" s="151"/>
      <c r="B24" s="152"/>
      <c r="C24" s="152"/>
      <c r="D24" s="152"/>
      <c r="E24" s="152"/>
      <c r="F24" s="152"/>
      <c r="G24" s="152"/>
      <c r="H24" s="173" t="s">
        <v>922</v>
      </c>
      <c r="I24" s="154"/>
      <c r="J24" s="161">
        <f>SUM(J5:J23)/19</f>
        <v>0.31578947368421051</v>
      </c>
      <c r="K24" s="152"/>
      <c r="L24" s="257"/>
      <c r="M24" s="161">
        <f>SUM(M5:M23)/19</f>
        <v>0.53157894736842104</v>
      </c>
      <c r="N24" s="152"/>
      <c r="O24" s="152"/>
      <c r="P24" s="161">
        <f>SUM(P5:P23)/19</f>
        <v>0.82500000000000007</v>
      </c>
      <c r="Q24" s="152"/>
      <c r="R24" s="152"/>
      <c r="S24" s="326">
        <f>SUM(S5:S23)/19</f>
        <v>0.99802631578947365</v>
      </c>
      <c r="T24" s="153"/>
    </row>
    <row r="25" spans="1:20">
      <c r="A25" t="s">
        <v>781</v>
      </c>
    </row>
    <row r="27" spans="1:20" ht="34.15" customHeight="1">
      <c r="B27" s="755" t="s">
        <v>1110</v>
      </c>
      <c r="C27" s="756"/>
      <c r="D27" s="756"/>
      <c r="E27" s="756"/>
      <c r="F27" s="756"/>
      <c r="G27" s="756"/>
      <c r="H27" s="756"/>
      <c r="I27" s="756"/>
    </row>
  </sheetData>
  <sheetProtection algorithmName="SHA-512" hashValue="v7aCsfAr5dkOY42wydmPWXsAI+aTqrfovibY+JOh99uuHt2pmOq9H4WUV9Qtv6VEIXbka4WpQ7nvCAaYNR/n5A==" saltValue="vFONGrcqzEx7iwh4gRioUg==" spinCount="100000" sheet="1" objects="1" scenarios="1"/>
  <mergeCells count="25">
    <mergeCell ref="S3:S4"/>
    <mergeCell ref="B27:I27"/>
    <mergeCell ref="T3:T4"/>
    <mergeCell ref="A5:A12"/>
    <mergeCell ref="A13:A15"/>
    <mergeCell ref="A16:A19"/>
    <mergeCell ref="A21:A23"/>
    <mergeCell ref="M3:M4"/>
    <mergeCell ref="O3:O4"/>
    <mergeCell ref="A1:T1"/>
    <mergeCell ref="A2:H2"/>
    <mergeCell ref="I2:T2"/>
    <mergeCell ref="A3:A4"/>
    <mergeCell ref="B3:C4"/>
    <mergeCell ref="D3:D4"/>
    <mergeCell ref="E3:E4"/>
    <mergeCell ref="F3:H3"/>
    <mergeCell ref="I3:I4"/>
    <mergeCell ref="J3:J4"/>
    <mergeCell ref="Q3:Q4"/>
    <mergeCell ref="L3:L4"/>
    <mergeCell ref="P3:P4"/>
    <mergeCell ref="R3:R4"/>
    <mergeCell ref="K3:K4"/>
    <mergeCell ref="N3:N4"/>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T9"/>
  <sheetViews>
    <sheetView topLeftCell="A6" zoomScale="60" zoomScaleNormal="60" workbookViewId="0">
      <selection activeCell="Q6" sqref="Q6"/>
    </sheetView>
  </sheetViews>
  <sheetFormatPr baseColWidth="10" defaultRowHeight="15.75"/>
  <cols>
    <col min="2" max="2" width="17.25" customWidth="1"/>
    <col min="3" max="3" width="21.5" customWidth="1"/>
    <col min="7" max="8" width="12.625" bestFit="1" customWidth="1"/>
    <col min="12" max="12" width="11.75" customWidth="1"/>
    <col min="13" max="13" width="12.75" customWidth="1"/>
    <col min="14" max="14" width="13.125" customWidth="1"/>
    <col min="15" max="16" width="12.75" customWidth="1"/>
    <col min="17" max="17" width="14.875" customWidth="1"/>
    <col min="18" max="18" width="12.75" customWidth="1"/>
    <col min="20" max="20" width="28.125" customWidth="1"/>
  </cols>
  <sheetData>
    <row r="1" spans="1:20" s="1" customFormat="1" ht="49.15" customHeight="1">
      <c r="A1" s="760" t="s">
        <v>803</v>
      </c>
      <c r="B1" s="760"/>
      <c r="C1" s="760"/>
      <c r="D1" s="760"/>
      <c r="E1" s="760"/>
      <c r="F1" s="760"/>
      <c r="G1" s="760"/>
      <c r="H1" s="760"/>
      <c r="I1" s="760"/>
      <c r="J1" s="760"/>
      <c r="K1" s="760"/>
      <c r="L1" s="760"/>
      <c r="M1" s="760"/>
      <c r="N1" s="760"/>
      <c r="O1" s="760"/>
      <c r="P1" s="760"/>
      <c r="Q1" s="760"/>
      <c r="R1" s="760"/>
      <c r="S1" s="760"/>
      <c r="T1" s="760"/>
    </row>
    <row r="2" spans="1:20" s="1" customFormat="1" ht="27" customHeight="1">
      <c r="A2" s="761" t="s">
        <v>804</v>
      </c>
      <c r="B2" s="761"/>
      <c r="C2" s="761"/>
      <c r="D2" s="761"/>
      <c r="E2" s="761"/>
      <c r="F2" s="761"/>
      <c r="G2" s="761"/>
      <c r="H2" s="761"/>
      <c r="I2" s="740" t="s">
        <v>425</v>
      </c>
      <c r="J2" s="740"/>
      <c r="K2" s="740"/>
      <c r="L2" s="740"/>
      <c r="M2" s="740"/>
      <c r="N2" s="740"/>
      <c r="O2" s="740"/>
      <c r="P2" s="740"/>
      <c r="Q2" s="740"/>
      <c r="R2" s="740"/>
      <c r="S2" s="740"/>
      <c r="T2" s="740"/>
    </row>
    <row r="3" spans="1:20" s="94" customFormat="1" ht="31.9" customHeight="1">
      <c r="A3" s="762" t="s">
        <v>792</v>
      </c>
      <c r="B3" s="762"/>
      <c r="C3" s="97" t="s">
        <v>793</v>
      </c>
      <c r="D3" s="97" t="s">
        <v>794</v>
      </c>
      <c r="E3" s="97" t="s">
        <v>795</v>
      </c>
      <c r="F3" s="97" t="s">
        <v>796</v>
      </c>
      <c r="G3" s="97" t="s">
        <v>797</v>
      </c>
      <c r="H3" s="97" t="s">
        <v>798</v>
      </c>
      <c r="I3" s="98" t="s">
        <v>430</v>
      </c>
      <c r="J3" s="200" t="s">
        <v>924</v>
      </c>
      <c r="K3" s="99" t="s">
        <v>434</v>
      </c>
      <c r="L3" s="98" t="s">
        <v>431</v>
      </c>
      <c r="M3" s="274" t="s">
        <v>1005</v>
      </c>
      <c r="N3" s="99" t="s">
        <v>434</v>
      </c>
      <c r="O3" s="98" t="s">
        <v>432</v>
      </c>
      <c r="P3" s="274" t="s">
        <v>1065</v>
      </c>
      <c r="Q3" s="99" t="s">
        <v>434</v>
      </c>
      <c r="R3" s="98" t="s">
        <v>433</v>
      </c>
      <c r="S3" s="274" t="s">
        <v>433</v>
      </c>
      <c r="T3" s="99" t="s">
        <v>434</v>
      </c>
    </row>
    <row r="4" spans="1:20" s="1" customFormat="1" ht="204.75">
      <c r="A4" s="102">
        <v>1</v>
      </c>
      <c r="B4" s="95" t="s">
        <v>806</v>
      </c>
      <c r="C4" s="95" t="s">
        <v>808</v>
      </c>
      <c r="D4" s="95" t="s">
        <v>799</v>
      </c>
      <c r="E4" s="103" t="s">
        <v>623</v>
      </c>
      <c r="F4" s="95" t="s">
        <v>805</v>
      </c>
      <c r="G4" s="101">
        <v>44928</v>
      </c>
      <c r="H4" s="101">
        <v>45289</v>
      </c>
      <c r="I4" s="66">
        <v>0.5</v>
      </c>
      <c r="J4" s="201">
        <v>0.5</v>
      </c>
      <c r="K4" s="100" t="s">
        <v>838</v>
      </c>
      <c r="L4" s="66">
        <v>0</v>
      </c>
      <c r="M4" s="275">
        <f>(J4+L4)</f>
        <v>0.5</v>
      </c>
      <c r="N4" s="100" t="s">
        <v>1006</v>
      </c>
      <c r="O4" s="66">
        <v>0.25</v>
      </c>
      <c r="P4" s="275">
        <f>(M4+O4)</f>
        <v>0.75</v>
      </c>
      <c r="Q4" s="100" t="s">
        <v>1067</v>
      </c>
      <c r="R4" s="66">
        <v>0.25</v>
      </c>
      <c r="S4" s="275">
        <f>(P4+R4)</f>
        <v>1</v>
      </c>
      <c r="T4" s="100" t="s">
        <v>1175</v>
      </c>
    </row>
    <row r="5" spans="1:20" s="1" customFormat="1" ht="168.75">
      <c r="A5" s="102">
        <v>2</v>
      </c>
      <c r="B5" s="95" t="s">
        <v>800</v>
      </c>
      <c r="C5" s="96" t="s">
        <v>810</v>
      </c>
      <c r="D5" s="95" t="s">
        <v>799</v>
      </c>
      <c r="E5" s="103" t="s">
        <v>809</v>
      </c>
      <c r="F5" s="95" t="s">
        <v>801</v>
      </c>
      <c r="G5" s="101">
        <v>44928</v>
      </c>
      <c r="H5" s="101">
        <v>45289</v>
      </c>
      <c r="I5" s="66">
        <v>0.25</v>
      </c>
      <c r="J5" s="201">
        <v>0.25</v>
      </c>
      <c r="K5" s="100" t="s">
        <v>837</v>
      </c>
      <c r="L5" s="66">
        <v>0.25</v>
      </c>
      <c r="M5" s="275">
        <f>(J5+L5)</f>
        <v>0.5</v>
      </c>
      <c r="N5" s="100" t="s">
        <v>1007</v>
      </c>
      <c r="O5" s="66">
        <v>0.25</v>
      </c>
      <c r="P5" s="275">
        <f>(M5+O5)</f>
        <v>0.75</v>
      </c>
      <c r="Q5" s="100" t="s">
        <v>1066</v>
      </c>
      <c r="R5" s="66">
        <v>0.25</v>
      </c>
      <c r="S5" s="275">
        <f>(P5+R5)</f>
        <v>1</v>
      </c>
      <c r="T5" s="100" t="s">
        <v>1175</v>
      </c>
    </row>
    <row r="6" spans="1:20" s="1" customFormat="1" ht="279.75" customHeight="1">
      <c r="A6" s="102">
        <v>3</v>
      </c>
      <c r="B6" s="95" t="s">
        <v>807</v>
      </c>
      <c r="C6" s="95" t="s">
        <v>814</v>
      </c>
      <c r="D6" s="95" t="s">
        <v>799</v>
      </c>
      <c r="E6" s="103" t="s">
        <v>623</v>
      </c>
      <c r="F6" s="95" t="s">
        <v>802</v>
      </c>
      <c r="G6" s="101">
        <v>44928</v>
      </c>
      <c r="H6" s="101">
        <v>45289</v>
      </c>
      <c r="I6" s="66">
        <v>0.8</v>
      </c>
      <c r="J6" s="201">
        <v>0.8</v>
      </c>
      <c r="K6" s="100" t="s">
        <v>836</v>
      </c>
      <c r="L6" s="66">
        <v>0.2</v>
      </c>
      <c r="M6" s="275">
        <f>J6+L6</f>
        <v>1</v>
      </c>
      <c r="N6" s="100" t="s">
        <v>1008</v>
      </c>
      <c r="O6" s="66">
        <v>0</v>
      </c>
      <c r="P6" s="275">
        <f>M6+O6</f>
        <v>1</v>
      </c>
      <c r="Q6" s="100" t="s">
        <v>1068</v>
      </c>
      <c r="R6" s="66">
        <v>0</v>
      </c>
      <c r="S6" s="275">
        <f>P6+R6</f>
        <v>1</v>
      </c>
      <c r="T6" s="100" t="s">
        <v>1193</v>
      </c>
    </row>
    <row r="7" spans="1:20" s="1" customFormat="1" ht="142.5" thickBot="1">
      <c r="A7" s="197">
        <v>4</v>
      </c>
      <c r="B7" s="198" t="s">
        <v>811</v>
      </c>
      <c r="C7" s="198" t="s">
        <v>812</v>
      </c>
      <c r="D7" s="198" t="s">
        <v>799</v>
      </c>
      <c r="E7" s="199" t="s">
        <v>623</v>
      </c>
      <c r="F7" s="198" t="s">
        <v>813</v>
      </c>
      <c r="G7" s="196">
        <v>44928</v>
      </c>
      <c r="H7" s="196">
        <v>45289</v>
      </c>
      <c r="I7" s="193">
        <v>0.25</v>
      </c>
      <c r="J7" s="202">
        <v>0.25</v>
      </c>
      <c r="K7" s="194" t="s">
        <v>839</v>
      </c>
      <c r="L7" s="193">
        <v>0</v>
      </c>
      <c r="M7" s="276">
        <f>(J7+L7)</f>
        <v>0.25</v>
      </c>
      <c r="N7" s="194" t="s">
        <v>1006</v>
      </c>
      <c r="O7" s="193">
        <v>0.5</v>
      </c>
      <c r="P7" s="276">
        <f>(M7+O7)</f>
        <v>0.75</v>
      </c>
      <c r="Q7" s="194" t="s">
        <v>1069</v>
      </c>
      <c r="R7" s="193">
        <v>0.25</v>
      </c>
      <c r="S7" s="276">
        <f>(P7+R7)</f>
        <v>1</v>
      </c>
      <c r="T7" s="194" t="s">
        <v>1176</v>
      </c>
    </row>
    <row r="8" spans="1:20" ht="16.5" thickBot="1">
      <c r="A8" s="763"/>
      <c r="B8" s="764"/>
      <c r="C8" s="764"/>
      <c r="D8" s="764"/>
      <c r="E8" s="764"/>
      <c r="F8" s="764"/>
      <c r="G8" s="765"/>
      <c r="H8" s="173" t="s">
        <v>922</v>
      </c>
      <c r="I8" s="154"/>
      <c r="J8" s="195">
        <f>SUM(J4:J7)/5</f>
        <v>0.36</v>
      </c>
      <c r="K8" s="152"/>
      <c r="L8" s="258"/>
      <c r="M8" s="259">
        <f>SUM(M4:M7)/5</f>
        <v>0.45</v>
      </c>
      <c r="N8" s="152"/>
      <c r="O8" s="152"/>
      <c r="P8" s="259">
        <f>SUM(P4:P7)/5</f>
        <v>0.65</v>
      </c>
      <c r="Q8" s="152"/>
      <c r="R8" s="152"/>
      <c r="S8" s="259">
        <f>SUM(S4:S7)/4</f>
        <v>1</v>
      </c>
      <c r="T8" s="153"/>
    </row>
    <row r="9" spans="1:20">
      <c r="A9" t="s">
        <v>815</v>
      </c>
    </row>
  </sheetData>
  <sheetProtection algorithmName="SHA-512" hashValue="o97qUYRMaz4zttM8xVgqisf85iHZuQsMiGkLny5qjJEVNZBYmSZEEV805UiOrc8RtvDKySumm5aw21gO4wnkyg==" saltValue="NQkLjIPZvHCX0VrF/5qrrw==" spinCount="100000" sheet="1" objects="1" scenarios="1"/>
  <mergeCells count="5">
    <mergeCell ref="A1:T1"/>
    <mergeCell ref="A2:H2"/>
    <mergeCell ref="I2:T2"/>
    <mergeCell ref="A3:B3"/>
    <mergeCell ref="A8:G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2</vt:i4>
      </vt:variant>
    </vt:vector>
  </HeadingPairs>
  <TitlesOfParts>
    <vt:vector size="11" baseType="lpstr">
      <vt:lpstr>Hoja4</vt:lpstr>
      <vt:lpstr>MAPA DE RIESGO DE CORRUPCIÒN</vt:lpstr>
      <vt:lpstr>Control de Cambios </vt:lpstr>
      <vt:lpstr>Tabla de Valoraciòn</vt:lpstr>
      <vt:lpstr>RACIONALIZACION DE TRAMITES </vt:lpstr>
      <vt:lpstr>RENDICIÒN DE CUENTAS </vt:lpstr>
      <vt:lpstr>ATENCIÒN AL CIUDADANO</vt:lpstr>
      <vt:lpstr>TRANSP. Y ACCESO A LA INFOR.</vt:lpstr>
      <vt:lpstr>INICIATIVAS ADICIONALES </vt:lpstr>
      <vt:lpstr>'MAPA DE RIESGO DE CORRUPCIÒN'!Área_de_impresión</vt:lpstr>
      <vt:lpstr>'MAPA DE RIESGO DE CORRUPCIÒN'!Títulos_a_imprimir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Guillermo Henriquez</cp:lastModifiedBy>
  <cp:lastPrinted>2022-10-31T19:14:54Z</cp:lastPrinted>
  <dcterms:created xsi:type="dcterms:W3CDTF">2021-01-21T17:49:11Z</dcterms:created>
  <dcterms:modified xsi:type="dcterms:W3CDTF">2023-12-31T15:53:33Z</dcterms:modified>
</cp:coreProperties>
</file>