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i unidad\IDER\2022\Abril\Ley 1712 de 2014\reinformacinapublicarencumplimientodeloestablecido\"/>
    </mc:Choice>
  </mc:AlternateContent>
  <bookViews>
    <workbookView xWindow="0" yWindow="0" windowWidth="20400" windowHeight="6750"/>
  </bookViews>
  <sheets>
    <sheet name="Hoja1"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3" l="1"/>
  <c r="I14" i="3"/>
  <c r="I13" i="3"/>
  <c r="I12" i="3"/>
  <c r="I10" i="3"/>
  <c r="I9" i="3"/>
  <c r="I8" i="3"/>
  <c r="I7" i="3"/>
  <c r="I18" i="3" s="1"/>
</calcChain>
</file>

<file path=xl/sharedStrings.xml><?xml version="1.0" encoding="utf-8"?>
<sst xmlns="http://schemas.openxmlformats.org/spreadsheetml/2006/main" count="66" uniqueCount="63">
  <si>
    <t>META</t>
  </si>
  <si>
    <t>PROGRAMAS DE GESTIÓN DOCUMENTAL - PGD (elaboración e implementación)</t>
  </si>
  <si>
    <t>SISTEMA INTEGRADO DE CONSERVACIÓN – SIC (elaboración e implementación)</t>
  </si>
  <si>
    <t>PROYECTO DE IMPLEMENTACIÓN DE SOFTWARE INTEGRAL (tramites-comunicación interna y externa) por etapas y back up</t>
  </si>
  <si>
    <t>PROYECTO DE ORGANIZACIÓN DE ARCHIVOS DE GESTIÓN</t>
  </si>
  <si>
    <t>PROYECTO DE ELABORACIÓN DE TABLAS DE RETENCIÓN DOCUMENTAL Y SU APLICACIÓN</t>
  </si>
  <si>
    <t>PLAN DE CAPACITACIÓN INSTITUCIONAL EN GESTIÓN DOCUMENTAL</t>
  </si>
  <si>
    <t>PLANES, PROGRAMAS Y PROYCTOS ASOCIADOS</t>
  </si>
  <si>
    <t>ACTIVIDADES</t>
  </si>
  <si>
    <t>SEGUIMIENTO Y CONTROL DE EJECUCIÓN</t>
  </si>
  <si>
    <t>1 inventario global del Archivo Central</t>
  </si>
  <si>
    <t>15 ML de información transferida (60 cajas x200)</t>
  </si>
  <si>
    <t>No. de cajas listas e inventariadas / No. cajas total</t>
  </si>
  <si>
    <t>Mantenimiento, limpieza, desinfección, fumigación y control de plagas en bodegas de almacenamiento documental y disposición final</t>
  </si>
  <si>
    <t>4 jornadas</t>
  </si>
  <si>
    <t>No. de jornadas ejecutadas / No. de jornadas planificadas</t>
  </si>
  <si>
    <t xml:space="preserve">Elaborar inventario documental general del Archivo Central discriminado por áreas, vigencias, No. cajas, No. expedientes y No. de folios </t>
  </si>
  <si>
    <t>118 Cajas con buenas practicas archivísticas</t>
  </si>
  <si>
    <t xml:space="preserve">Formular lineamientos 1ra. parte del Sistema Integrado de Conservación - Plan de Preservación a Largo Plazo  </t>
  </si>
  <si>
    <t>1 documento</t>
  </si>
  <si>
    <t>% de avance del documento</t>
  </si>
  <si>
    <t>No. elementos suministrados / No. elementos solicitados</t>
  </si>
  <si>
    <t>Alistamiento, encajetado, rotulación inventario de información para Transferencia Primaria desde el Archivo Central del IDER hacia el AGD - Archivo General del Distrito</t>
  </si>
  <si>
    <t>No. de cajas inventariadas / No. de cajas del Archivo Central</t>
  </si>
  <si>
    <t>No. de cajas con buenas practicas de archivo aplicadas / No. De cajas vigencias 2016 y 2017</t>
  </si>
  <si>
    <t>Aplicación de buenas practicas archivísticas de organización, depuración, foliación, rotulación, encarpetado, encajetado y rotulación de información contenida en el Archivo Central (vigencias 2016 - 54 Cajas, 2017 - 64 Cajas)</t>
  </si>
  <si>
    <t xml:space="preserve">PLAN DE ACCIÓN - PINAR 2022 </t>
  </si>
  <si>
    <t xml:space="preserve">1 oficina y 2 espacios de almacenamiento optimo dispuesto para el Archivo Central </t>
  </si>
  <si>
    <t xml:space="preserve">No. de espacio optimizados para archivo / No. De espacios de archivo planificados para adecuarlos    </t>
  </si>
  <si>
    <t>30.000 folios digitalizados (equivalentes a 1 vigencia - 25 cajas)</t>
  </si>
  <si>
    <t>No. Folios digitalizados / No. Folios proyectados</t>
  </si>
  <si>
    <t>Mejoramiento de las instalaciones de la Oficina de Archivo Central y bodegas de resguardo documental</t>
  </si>
  <si>
    <t xml:space="preserve">Mobiliario y elemento de archivo para la correcta disposición final de los documentos </t>
  </si>
  <si>
    <t>Alimentación de modulo digital para consulta del software de gestión documental</t>
  </si>
  <si>
    <t xml:space="preserve">1 informe de diagnostico y plan de acción </t>
  </si>
  <si>
    <t>% de avance de la actividad de diagnostico</t>
  </si>
  <si>
    <t xml:space="preserve">Subsanación de glosas o inconsistencias inherentes al proceso de convalidación de las Tablas de Retención Documental - TRD </t>
  </si>
  <si>
    <t>No. de glosas subsanadas / No. de glosas totales del documento de presentación de TRD</t>
  </si>
  <si>
    <t>1 documento de presentación de TRD aprobado</t>
  </si>
  <si>
    <t>Desarrollar programa de capacitación articulado con el plan institucional de capacitación para efectos de difusión y socialización de las buenas prácticas de archivo y los instrumentos de que contemplan el sistema de gestión documental (PINAR, PGD, CCD, TRD, SIC...)</t>
  </si>
  <si>
    <t>INDICADOR</t>
  </si>
  <si>
    <t>Fecha Inicio</t>
  </si>
  <si>
    <t>Fecha Final</t>
  </si>
  <si>
    <t>Realizar diagnostico y seguimiento de aplicación de buenas practicas de gestión documental en cada una de las áreas funcionales del Instituto</t>
  </si>
  <si>
    <t>1er. Trim</t>
  </si>
  <si>
    <t>2do. Trim</t>
  </si>
  <si>
    <t>3er. Trim</t>
  </si>
  <si>
    <t>4to. Trim</t>
  </si>
  <si>
    <t>OBSERVACIONES</t>
  </si>
  <si>
    <t>16 áreas funcionales (oficinas productoras) capacitadas en gestión documental</t>
  </si>
  <si>
    <t>No de áreas funcionales capacitadas / No. de áreas funcionales IDER</t>
  </si>
  <si>
    <t xml:space="preserve">Se realizó el inventario general  de 627 ubicadas en el archivo central del instituto, discriminando principio de procedencia (oficina productora), vigencias fiscales y el  numero de expedientes y folios </t>
  </si>
  <si>
    <t>Se realizó primera jornada de limpieza y organización del área dispuesta para almacenamiento y resguardo de documentos, armado de estantería y adecuada disposición final de la información</t>
  </si>
  <si>
    <t>Se logró a la aplicación del proceso archivístico (organización, depuración, foliación, rotulación, encarpetado, encajetado y rotulación) a 31 cajas correspondientes al 55% de total de la vigencia 2016, situándonos por encima de la media mensual</t>
  </si>
  <si>
    <t xml:space="preserve">Se realizó alistamiento e inventario de las vigencias 2000 y 2001 con un total de 16 y 21 cajas x200 respectivamente, que equivalen a 9,25 ML y concomitantemente se logro el alistamiento a falta de inventario de la vigencia 2002. De igual manera se adelantó con apoyo de la Dirección Administrativa y Financiera la visita técnica previa al proceso de transferencia al AGD  </t>
  </si>
  <si>
    <t>Se llevaron a cabo actividades de traslado de la información almacenada en el archivo central hacia las nuevas zonas adecuadas para el funcionamiento de la oficina de archivo y el almacenamiento documental, también se han venido adelantando actividades de organización de la información trasladada, propendiendo por una adecuada disposición final.</t>
  </si>
  <si>
    <t>Se realizo 1er. Avance del documento que tendrá los lineamientos del Sistema Integrado de Conservación - SIC o Plan de Preservación a Largo Plazo.</t>
  </si>
  <si>
    <t>No. De elementos solicitados para la correcta disposición final de los documentos</t>
  </si>
  <si>
    <t xml:space="preserve">Actualmente se suministraron 19 unidades de estantería liviana para la adecuada disposición final, las cuales están en proceso de armado, del mismo modo la oficina de archivo central adelanto actividades de estabilización de la estantería existente para optimizar la capacidad de carga y brindar mas robustez o rigidez a la estructura   </t>
  </si>
  <si>
    <t>Dado que se realizo el proceso de traslado, es necesario desarrollar actividades de conexión (Internet) con el servidor del software, que permitan almacenar en la base de datos la información digitalizada, no obstante se realizó la digitalización de 3200 folios sin almacenar en base de datos</t>
  </si>
  <si>
    <t xml:space="preserve">Aun no se han realizado tareas asociadas a esta actividad </t>
  </si>
  <si>
    <t xml:space="preserve">Se logró dar alcance a 5 de las glosas relacionadas por el Consejo Distrital de Archivo en relación con el proceso de convalidación de la TRD, corrigiendo parte de la memoria descriptiva del documento de presentación y se recopiló información importante para dar continuidad al proceso de subsanación y corrección </t>
  </si>
  <si>
    <t xml:space="preserve">Se realizó la preparación del material objeto de capacitación y se articularon actividades con el área de Talento Humano, para el desarrollo de la jornada de capacitación durante la primera semana de abril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</si>
</sst>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sz val="8"/>
      <color theme="1"/>
      <name val="Arial"/>
      <family val="2"/>
    </font>
    <font>
      <sz val="11"/>
      <color theme="1"/>
      <name val="Calibri"/>
      <family val="2"/>
      <scheme val="minor"/>
    </font>
    <font>
      <b/>
      <sz val="18"/>
      <color theme="1"/>
      <name val="Arial"/>
      <family val="2"/>
    </font>
    <font>
      <sz val="8"/>
      <color theme="1"/>
      <name val="Calibri"/>
      <family val="2"/>
      <scheme val="minor"/>
    </font>
    <font>
      <b/>
      <sz val="9"/>
      <color theme="1"/>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9" fontId="5" fillId="0" borderId="0" applyFont="0" applyFill="0" applyBorder="0" applyAlignment="0" applyProtection="0"/>
  </cellStyleXfs>
  <cellXfs count="74">
    <xf numFmtId="0" fontId="0" fillId="0" borderId="0" xfId="0"/>
    <xf numFmtId="0" fontId="0" fillId="0" borderId="0" xfId="0"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0" borderId="0" xfId="0" applyFont="1" applyAlignment="1">
      <alignment vertical="center"/>
    </xf>
    <xf numFmtId="0" fontId="2" fillId="6"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xf>
    <xf numFmtId="9" fontId="3" fillId="7" borderId="1" xfId="0" applyNumberFormat="1" applyFont="1" applyFill="1" applyBorder="1" applyAlignment="1">
      <alignment horizontal="center" vertical="center"/>
    </xf>
    <xf numFmtId="9" fontId="3" fillId="7" borderId="1" xfId="0" applyNumberFormat="1" applyFont="1" applyFill="1" applyBorder="1" applyAlignment="1">
      <alignment horizontal="center" vertical="center" wrapText="1"/>
    </xf>
    <xf numFmtId="9" fontId="3" fillId="8" borderId="1" xfId="0" applyNumberFormat="1" applyFont="1" applyFill="1" applyBorder="1" applyAlignment="1">
      <alignment horizontal="center" vertical="center" wrapText="1"/>
    </xf>
    <xf numFmtId="9" fontId="3" fillId="13"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wrapText="1"/>
    </xf>
    <xf numFmtId="9" fontId="3" fillId="14" borderId="1" xfId="0" applyNumberFormat="1" applyFont="1" applyFill="1" applyBorder="1" applyAlignment="1">
      <alignment horizontal="center" vertical="center" wrapText="1"/>
    </xf>
    <xf numFmtId="9" fontId="3" fillId="11"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14" fontId="3" fillId="14" borderId="1" xfId="0" applyNumberFormat="1" applyFont="1" applyFill="1" applyBorder="1" applyAlignment="1">
      <alignment horizontal="center" vertical="center" wrapText="1"/>
    </xf>
    <xf numFmtId="14" fontId="3" fillId="11" borderId="1" xfId="0" applyNumberFormat="1" applyFont="1" applyFill="1" applyBorder="1" applyAlignment="1">
      <alignment horizontal="center" vertical="center" wrapText="1"/>
    </xf>
    <xf numFmtId="14" fontId="3" fillId="13" borderId="1" xfId="0" applyNumberFormat="1" applyFont="1" applyFill="1" applyBorder="1" applyAlignment="1">
      <alignment horizontal="center" vertical="center" wrapText="1"/>
    </xf>
    <xf numFmtId="0" fontId="2" fillId="15" borderId="1" xfId="0" applyFont="1" applyFill="1" applyBorder="1" applyAlignment="1">
      <alignment horizontal="center" vertical="center" wrapText="1"/>
    </xf>
    <xf numFmtId="9" fontId="7" fillId="8" borderId="1" xfId="0" applyNumberFormat="1" applyFont="1" applyFill="1" applyBorder="1" applyAlignment="1">
      <alignment horizontal="center" vertical="center"/>
    </xf>
    <xf numFmtId="0" fontId="7" fillId="8" borderId="1" xfId="0" applyFont="1" applyFill="1" applyBorder="1"/>
    <xf numFmtId="0" fontId="7" fillId="8"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7" fillId="2" borderId="1" xfId="0" applyFont="1" applyFill="1" applyBorder="1"/>
    <xf numFmtId="0" fontId="7" fillId="2" borderId="1" xfId="0" applyFont="1" applyFill="1" applyBorder="1" applyAlignment="1">
      <alignment horizontal="center" vertical="center"/>
    </xf>
    <xf numFmtId="0" fontId="7" fillId="2" borderId="1" xfId="0" applyFont="1" applyFill="1" applyBorder="1" applyAlignment="1">
      <alignment horizontal="center" wrapText="1"/>
    </xf>
    <xf numFmtId="2"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9" fontId="7" fillId="2" borderId="1" xfId="1" applyFont="1" applyFill="1" applyBorder="1" applyAlignment="1">
      <alignment horizontal="center" vertical="center"/>
    </xf>
    <xf numFmtId="9" fontId="7" fillId="7" borderId="1" xfId="0" applyNumberFormat="1" applyFont="1" applyFill="1" applyBorder="1" applyAlignment="1">
      <alignment horizontal="center" vertical="center"/>
    </xf>
    <xf numFmtId="0" fontId="7" fillId="7" borderId="1" xfId="0" applyFont="1" applyFill="1" applyBorder="1"/>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9" fontId="7" fillId="7" borderId="1" xfId="1" applyFont="1" applyFill="1" applyBorder="1" applyAlignment="1">
      <alignment horizontal="center" vertical="center"/>
    </xf>
    <xf numFmtId="0" fontId="7" fillId="8" borderId="1" xfId="0" applyFont="1" applyFill="1" applyBorder="1" applyAlignment="1">
      <alignment horizontal="center" vertical="center" wrapText="1"/>
    </xf>
    <xf numFmtId="0" fontId="7" fillId="15" borderId="1" xfId="0" applyFont="1" applyFill="1" applyBorder="1" applyAlignment="1">
      <alignment horizontal="center" vertical="center"/>
    </xf>
    <xf numFmtId="0" fontId="7" fillId="15" borderId="1" xfId="0" applyFont="1" applyFill="1" applyBorder="1"/>
    <xf numFmtId="0" fontId="7" fillId="11" borderId="1" xfId="0" applyFont="1" applyFill="1" applyBorder="1" applyAlignment="1">
      <alignment horizontal="center" vertical="center"/>
    </xf>
    <xf numFmtId="0" fontId="7" fillId="11" borderId="1" xfId="0" applyFont="1" applyFill="1" applyBorder="1"/>
    <xf numFmtId="0" fontId="7" fillId="13" borderId="1" xfId="0" applyFont="1" applyFill="1" applyBorder="1" applyAlignment="1">
      <alignment horizontal="center" vertical="center"/>
    </xf>
    <xf numFmtId="0" fontId="7" fillId="13" borderId="1" xfId="0" applyFont="1" applyFill="1" applyBorder="1"/>
    <xf numFmtId="9" fontId="7" fillId="15" borderId="1" xfId="0" applyNumberFormat="1" applyFont="1" applyFill="1" applyBorder="1" applyAlignment="1">
      <alignment horizontal="center" vertical="center"/>
    </xf>
    <xf numFmtId="0" fontId="7" fillId="15" borderId="1" xfId="0" applyFont="1" applyFill="1" applyBorder="1" applyAlignment="1">
      <alignment horizontal="center" vertical="center" wrapText="1"/>
    </xf>
    <xf numFmtId="9" fontId="7" fillId="11" borderId="1" xfId="1" applyFont="1" applyFill="1" applyBorder="1" applyAlignment="1">
      <alignment horizontal="center" vertical="center"/>
    </xf>
    <xf numFmtId="0" fontId="7" fillId="11" borderId="1" xfId="0" applyFont="1" applyFill="1" applyBorder="1" applyAlignment="1">
      <alignment horizontal="center" vertical="center" wrapText="1"/>
    </xf>
    <xf numFmtId="9" fontId="7" fillId="13" borderId="1" xfId="0" applyNumberFormat="1" applyFont="1" applyFill="1" applyBorder="1" applyAlignment="1">
      <alignment horizontal="center" vertical="center"/>
    </xf>
    <xf numFmtId="0" fontId="7" fillId="13" borderId="1" xfId="0" applyFont="1" applyFill="1" applyBorder="1" applyAlignment="1">
      <alignment horizontal="center" vertical="center" wrapText="1"/>
    </xf>
    <xf numFmtId="9" fontId="8" fillId="0" borderId="1" xfId="0" applyNumberFormat="1" applyFont="1" applyBorder="1" applyAlignment="1">
      <alignment horizontal="center"/>
    </xf>
    <xf numFmtId="0" fontId="2" fillId="9"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6" fillId="0" borderId="1"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295275</xdr:colOff>
      <xdr:row>0</xdr:row>
      <xdr:rowOff>0</xdr:rowOff>
    </xdr:from>
    <xdr:to>
      <xdr:col>3</xdr:col>
      <xdr:colOff>2209800</xdr:colOff>
      <xdr:row>4</xdr:row>
      <xdr:rowOff>55261</xdr:rowOff>
    </xdr:to>
    <xdr:pic>
      <xdr:nvPicPr>
        <xdr:cNvPr id="5" name="Imagen 4" descr="http://ider.gov.co/images/ider-cartagena.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0"/>
          <a:ext cx="3438525" cy="741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8"/>
  <sheetViews>
    <sheetView tabSelected="1" workbookViewId="0">
      <selection activeCell="F7" sqref="F7"/>
    </sheetView>
  </sheetViews>
  <sheetFormatPr baseColWidth="10" defaultRowHeight="15" x14ac:dyDescent="0.25"/>
  <cols>
    <col min="1" max="1" width="3.140625" customWidth="1"/>
    <col min="2" max="2" width="1.7109375" customWidth="1"/>
    <col min="3" max="3" width="22.85546875" style="2" customWidth="1"/>
    <col min="4" max="4" width="36.28515625" style="1" customWidth="1"/>
    <col min="5" max="5" width="18.7109375" style="17" customWidth="1"/>
    <col min="6" max="6" width="18.7109375" style="8" customWidth="1"/>
    <col min="7" max="7" width="10.7109375" style="2" customWidth="1"/>
    <col min="8" max="8" width="10.7109375" style="8" customWidth="1"/>
    <col min="9" max="9" width="5.7109375" customWidth="1"/>
    <col min="10" max="10" width="18.5703125" customWidth="1"/>
    <col min="11" max="11" width="5.7109375" customWidth="1"/>
    <col min="12" max="12" width="18.5703125" customWidth="1"/>
    <col min="13" max="13" width="5.7109375" customWidth="1"/>
    <col min="14" max="14" width="18.5703125" customWidth="1"/>
    <col min="15" max="15" width="5.7109375" customWidth="1"/>
    <col min="16" max="16" width="18.5703125" customWidth="1"/>
  </cols>
  <sheetData>
    <row r="1" spans="3:16" ht="8.25" customHeight="1" x14ac:dyDescent="0.25"/>
    <row r="2" spans="3:16" ht="15" customHeight="1" x14ac:dyDescent="0.25">
      <c r="C2" s="3"/>
      <c r="D2" s="4"/>
      <c r="E2" s="73" t="s">
        <v>26</v>
      </c>
      <c r="F2" s="73"/>
      <c r="G2" s="73"/>
      <c r="H2" s="73"/>
      <c r="I2" s="73"/>
      <c r="J2" s="73"/>
      <c r="K2" s="73"/>
      <c r="L2" s="73"/>
      <c r="M2" s="73"/>
      <c r="N2" s="73"/>
      <c r="O2" s="73"/>
      <c r="P2" s="73"/>
    </row>
    <row r="3" spans="3:16" ht="15.75" customHeight="1" x14ac:dyDescent="0.25">
      <c r="C3" s="5"/>
      <c r="D3"/>
      <c r="E3" s="73"/>
      <c r="F3" s="73"/>
      <c r="G3" s="73"/>
      <c r="H3" s="73"/>
      <c r="I3" s="73"/>
      <c r="J3" s="73"/>
      <c r="K3" s="73"/>
      <c r="L3" s="73"/>
      <c r="M3" s="73"/>
      <c r="N3" s="73"/>
      <c r="O3" s="73"/>
      <c r="P3" s="73"/>
    </row>
    <row r="4" spans="3:16" ht="15" customHeight="1" x14ac:dyDescent="0.25">
      <c r="C4" s="6"/>
      <c r="D4" s="7"/>
      <c r="E4" s="73"/>
      <c r="F4" s="73"/>
      <c r="G4" s="73"/>
      <c r="H4" s="73"/>
      <c r="I4" s="73"/>
      <c r="J4" s="73"/>
      <c r="K4" s="73"/>
      <c r="L4" s="73"/>
      <c r="M4" s="73"/>
      <c r="N4" s="73"/>
      <c r="O4" s="73"/>
      <c r="P4" s="73"/>
    </row>
    <row r="5" spans="3:16" ht="15" customHeight="1" x14ac:dyDescent="0.25">
      <c r="C5" s="67" t="s">
        <v>7</v>
      </c>
      <c r="D5" s="71" t="s">
        <v>8</v>
      </c>
      <c r="E5" s="67" t="s">
        <v>9</v>
      </c>
      <c r="F5" s="67"/>
      <c r="G5" s="67"/>
      <c r="H5" s="67"/>
      <c r="I5" s="67"/>
      <c r="J5" s="67"/>
      <c r="K5" s="67"/>
      <c r="L5" s="67"/>
      <c r="M5" s="67"/>
      <c r="N5" s="67"/>
      <c r="O5" s="67"/>
      <c r="P5" s="67"/>
    </row>
    <row r="6" spans="3:16" ht="22.5" x14ac:dyDescent="0.25">
      <c r="C6" s="67"/>
      <c r="D6" s="72"/>
      <c r="E6" s="19" t="s">
        <v>0</v>
      </c>
      <c r="F6" s="19" t="s">
        <v>40</v>
      </c>
      <c r="G6" s="20" t="s">
        <v>41</v>
      </c>
      <c r="H6" s="37" t="s">
        <v>42</v>
      </c>
      <c r="I6" s="37" t="s">
        <v>44</v>
      </c>
      <c r="J6" s="37" t="s">
        <v>48</v>
      </c>
      <c r="K6" s="37" t="s">
        <v>45</v>
      </c>
      <c r="L6" s="37" t="s">
        <v>48</v>
      </c>
      <c r="M6" s="37" t="s">
        <v>46</v>
      </c>
      <c r="N6" s="37" t="s">
        <v>48</v>
      </c>
      <c r="O6" s="37" t="s">
        <v>47</v>
      </c>
      <c r="P6" s="37" t="s">
        <v>48</v>
      </c>
    </row>
    <row r="7" spans="3:16" ht="102" x14ac:dyDescent="0.25">
      <c r="C7" s="68" t="s">
        <v>1</v>
      </c>
      <c r="D7" s="9" t="s">
        <v>16</v>
      </c>
      <c r="E7" s="21" t="s">
        <v>10</v>
      </c>
      <c r="F7" s="21" t="s">
        <v>23</v>
      </c>
      <c r="G7" s="30">
        <v>44578</v>
      </c>
      <c r="H7" s="30">
        <v>44727</v>
      </c>
      <c r="I7" s="47">
        <f>627/1327</f>
        <v>0.4724943481537302</v>
      </c>
      <c r="J7" s="44" t="s">
        <v>51</v>
      </c>
      <c r="K7" s="43"/>
      <c r="L7" s="42"/>
      <c r="M7" s="43"/>
      <c r="N7" s="42"/>
      <c r="O7" s="43"/>
      <c r="P7" s="42"/>
    </row>
    <row r="8" spans="3:16" ht="135" x14ac:dyDescent="0.25">
      <c r="C8" s="68"/>
      <c r="D8" s="9" t="s">
        <v>25</v>
      </c>
      <c r="E8" s="21" t="s">
        <v>17</v>
      </c>
      <c r="F8" s="21" t="s">
        <v>24</v>
      </c>
      <c r="G8" s="31">
        <v>44578</v>
      </c>
      <c r="H8" s="30">
        <v>44926</v>
      </c>
      <c r="I8" s="41">
        <f>31/118</f>
        <v>0.26271186440677968</v>
      </c>
      <c r="J8" s="46" t="s">
        <v>53</v>
      </c>
      <c r="K8" s="43"/>
      <c r="L8" s="42"/>
      <c r="M8" s="43"/>
      <c r="N8" s="42"/>
      <c r="O8" s="43"/>
      <c r="P8" s="42"/>
    </row>
    <row r="9" spans="3:16" ht="180" x14ac:dyDescent="0.25">
      <c r="C9" s="68"/>
      <c r="D9" s="9" t="s">
        <v>22</v>
      </c>
      <c r="E9" s="21" t="s">
        <v>11</v>
      </c>
      <c r="F9" s="21" t="s">
        <v>12</v>
      </c>
      <c r="G9" s="31">
        <v>44578</v>
      </c>
      <c r="H9" s="30">
        <v>44681</v>
      </c>
      <c r="I9" s="47">
        <f>9.25/15</f>
        <v>0.6166666666666667</v>
      </c>
      <c r="J9" s="46" t="s">
        <v>54</v>
      </c>
      <c r="K9" s="45"/>
      <c r="L9" s="42"/>
      <c r="M9" s="43"/>
      <c r="N9" s="42"/>
      <c r="O9" s="43"/>
      <c r="P9" s="42"/>
    </row>
    <row r="10" spans="3:16" ht="112.5" x14ac:dyDescent="0.25">
      <c r="C10" s="68"/>
      <c r="D10" s="9" t="s">
        <v>13</v>
      </c>
      <c r="E10" s="22" t="s">
        <v>14</v>
      </c>
      <c r="F10" s="21" t="s">
        <v>15</v>
      </c>
      <c r="G10" s="30">
        <v>44635</v>
      </c>
      <c r="H10" s="30">
        <v>44905</v>
      </c>
      <c r="I10" s="47">
        <f>1/4</f>
        <v>0.25</v>
      </c>
      <c r="J10" s="46" t="s">
        <v>52</v>
      </c>
      <c r="K10" s="43"/>
      <c r="L10" s="42"/>
      <c r="M10" s="43"/>
      <c r="N10" s="42"/>
      <c r="O10" s="43"/>
      <c r="P10" s="42"/>
    </row>
    <row r="11" spans="3:16" ht="78.75" x14ac:dyDescent="0.25">
      <c r="C11" s="69" t="s">
        <v>2</v>
      </c>
      <c r="D11" s="10" t="s">
        <v>18</v>
      </c>
      <c r="E11" s="23" t="s">
        <v>19</v>
      </c>
      <c r="F11" s="24" t="s">
        <v>20</v>
      </c>
      <c r="G11" s="32">
        <v>44593</v>
      </c>
      <c r="H11" s="32">
        <v>44880</v>
      </c>
      <c r="I11" s="48">
        <v>0.25</v>
      </c>
      <c r="J11" s="51" t="s">
        <v>56</v>
      </c>
      <c r="K11" s="50"/>
      <c r="L11" s="49"/>
      <c r="M11" s="50"/>
      <c r="N11" s="49"/>
      <c r="O11" s="50"/>
      <c r="P11" s="49"/>
    </row>
    <row r="12" spans="3:16" ht="191.25" x14ac:dyDescent="0.25">
      <c r="C12" s="70"/>
      <c r="D12" s="10" t="s">
        <v>31</v>
      </c>
      <c r="E12" s="24" t="s">
        <v>27</v>
      </c>
      <c r="F12" s="24" t="s">
        <v>28</v>
      </c>
      <c r="G12" s="32">
        <v>44583</v>
      </c>
      <c r="H12" s="32">
        <v>44803</v>
      </c>
      <c r="I12" s="52">
        <f>2/3</f>
        <v>0.66666666666666663</v>
      </c>
      <c r="J12" s="51" t="s">
        <v>55</v>
      </c>
      <c r="K12" s="50"/>
      <c r="L12" s="49"/>
      <c r="M12" s="50"/>
      <c r="N12" s="49"/>
      <c r="O12" s="50"/>
      <c r="P12" s="49"/>
    </row>
    <row r="13" spans="3:16" ht="180" x14ac:dyDescent="0.25">
      <c r="C13" s="70"/>
      <c r="D13" s="10" t="s">
        <v>32</v>
      </c>
      <c r="E13" s="24" t="s">
        <v>57</v>
      </c>
      <c r="F13" s="24" t="s">
        <v>21</v>
      </c>
      <c r="G13" s="32">
        <v>44583</v>
      </c>
      <c r="H13" s="32">
        <v>44849</v>
      </c>
      <c r="I13" s="48">
        <f>19/45</f>
        <v>0.42222222222222222</v>
      </c>
      <c r="J13" s="51" t="s">
        <v>58</v>
      </c>
      <c r="K13" s="50"/>
      <c r="L13" s="49"/>
      <c r="M13" s="50"/>
      <c r="N13" s="49"/>
      <c r="O13" s="50"/>
      <c r="P13" s="49"/>
    </row>
    <row r="14" spans="3:16" ht="146.25" x14ac:dyDescent="0.25">
      <c r="C14" s="12" t="s">
        <v>3</v>
      </c>
      <c r="D14" s="11" t="s">
        <v>33</v>
      </c>
      <c r="E14" s="25" t="s">
        <v>29</v>
      </c>
      <c r="F14" s="25" t="s">
        <v>30</v>
      </c>
      <c r="G14" s="33">
        <v>44578</v>
      </c>
      <c r="H14" s="33">
        <v>44727</v>
      </c>
      <c r="I14" s="38">
        <f>3200/30000</f>
        <v>0.10666666666666667</v>
      </c>
      <c r="J14" s="53" t="s">
        <v>59</v>
      </c>
      <c r="K14" s="40"/>
      <c r="L14" s="39"/>
      <c r="M14" s="40"/>
      <c r="N14" s="39"/>
      <c r="O14" s="40"/>
      <c r="P14" s="39"/>
    </row>
    <row r="15" spans="3:16" ht="45" x14ac:dyDescent="0.25">
      <c r="C15" s="13" t="s">
        <v>4</v>
      </c>
      <c r="D15" s="27" t="s">
        <v>43</v>
      </c>
      <c r="E15" s="28" t="s">
        <v>34</v>
      </c>
      <c r="F15" s="28" t="s">
        <v>35</v>
      </c>
      <c r="G15" s="34">
        <v>44652</v>
      </c>
      <c r="H15" s="34">
        <v>44742</v>
      </c>
      <c r="I15" s="60">
        <v>0</v>
      </c>
      <c r="J15" s="61" t="s">
        <v>60</v>
      </c>
      <c r="K15" s="54"/>
      <c r="L15" s="55"/>
      <c r="M15" s="54"/>
      <c r="N15" s="55"/>
      <c r="O15" s="54"/>
      <c r="P15" s="55"/>
    </row>
    <row r="16" spans="3:16" ht="168.75" x14ac:dyDescent="0.25">
      <c r="C16" s="18" t="s">
        <v>5</v>
      </c>
      <c r="D16" s="14" t="s">
        <v>36</v>
      </c>
      <c r="E16" s="29" t="s">
        <v>38</v>
      </c>
      <c r="F16" s="29" t="s">
        <v>37</v>
      </c>
      <c r="G16" s="35">
        <v>44599</v>
      </c>
      <c r="H16" s="35">
        <v>44913</v>
      </c>
      <c r="I16" s="62">
        <f>5/17</f>
        <v>0.29411764705882354</v>
      </c>
      <c r="J16" s="63" t="s">
        <v>61</v>
      </c>
      <c r="K16" s="56"/>
      <c r="L16" s="57"/>
      <c r="M16" s="56"/>
      <c r="N16" s="57"/>
      <c r="O16" s="56"/>
      <c r="P16" s="57"/>
    </row>
    <row r="17" spans="3:16" ht="112.5" x14ac:dyDescent="0.25">
      <c r="C17" s="15" t="s">
        <v>6</v>
      </c>
      <c r="D17" s="16" t="s">
        <v>39</v>
      </c>
      <c r="E17" s="26" t="s">
        <v>49</v>
      </c>
      <c r="F17" s="26" t="s">
        <v>50</v>
      </c>
      <c r="G17" s="36">
        <v>44617</v>
      </c>
      <c r="H17" s="36">
        <v>44666</v>
      </c>
      <c r="I17" s="64">
        <v>0.1</v>
      </c>
      <c r="J17" s="65" t="s">
        <v>62</v>
      </c>
      <c r="K17" s="58"/>
      <c r="L17" s="59"/>
      <c r="M17" s="58"/>
      <c r="N17" s="59"/>
      <c r="O17" s="58"/>
      <c r="P17" s="59"/>
    </row>
    <row r="18" spans="3:16" x14ac:dyDescent="0.25">
      <c r="I18" s="66">
        <f>SUM(I7:I17)/11</f>
        <v>0.31286782562195953</v>
      </c>
    </row>
  </sheetData>
  <mergeCells count="6">
    <mergeCell ref="E2:P4"/>
    <mergeCell ref="C5:C6"/>
    <mergeCell ref="C7:C10"/>
    <mergeCell ref="C11:C13"/>
    <mergeCell ref="D5:D6"/>
    <mergeCell ref="E5:P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IPCC</cp:lastModifiedBy>
  <dcterms:created xsi:type="dcterms:W3CDTF">2020-07-13T23:06:21Z</dcterms:created>
  <dcterms:modified xsi:type="dcterms:W3CDTF">2022-04-11T17:53:32Z</dcterms:modified>
</cp:coreProperties>
</file>